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filterPrivacy="1"/>
  <xr:revisionPtr revIDLastSave="1" documentId="8_{0B9BCC73-D892-4EAB-A093-190FC3C10A02}" xr6:coauthVersionLast="43" xr6:coauthVersionMax="44" xr10:uidLastSave="{6AD7F076-53B6-4794-B513-15B10E601809}"/>
  <bookViews>
    <workbookView xWindow="-110" yWindow="-110" windowWidth="19420" windowHeight="11620" xr2:uid="{00000000-000D-0000-FFFF-FFFF00000000}"/>
  </bookViews>
  <sheets>
    <sheet name="Equivalent Cone Method (ECM)" sheetId="1" r:id="rId1"/>
    <sheet name="Examples" sheetId="3" r:id="rId2"/>
    <sheet name="About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" i="1" l="1"/>
  <c r="I5" i="3" l="1"/>
  <c r="J5" i="3" s="1"/>
  <c r="I6" i="3"/>
  <c r="J6" i="3" s="1"/>
  <c r="I7" i="3"/>
  <c r="J7" i="3" s="1"/>
  <c r="I8" i="3"/>
  <c r="J8" i="3" s="1"/>
  <c r="I9" i="3"/>
  <c r="J9" i="3" s="1"/>
  <c r="G5" i="3"/>
  <c r="H5" i="3" s="1"/>
  <c r="K5" i="3" s="1"/>
  <c r="G6" i="3"/>
  <c r="H6" i="3" s="1"/>
  <c r="G7" i="3"/>
  <c r="H7" i="3" s="1"/>
  <c r="K7" i="3" s="1"/>
  <c r="G8" i="3"/>
  <c r="H8" i="3" s="1"/>
  <c r="G9" i="3"/>
  <c r="H9" i="3" s="1"/>
  <c r="I4" i="3"/>
  <c r="J4" i="3" s="1"/>
  <c r="G4" i="3"/>
  <c r="H4" i="3" s="1"/>
  <c r="K9" i="3" l="1"/>
  <c r="K6" i="3"/>
  <c r="K8" i="3"/>
  <c r="K4" i="3"/>
  <c r="I4" i="1" l="1"/>
  <c r="J4" i="1" s="1"/>
  <c r="G4" i="1"/>
  <c r="H4" i="1" s="1"/>
  <c r="K4" i="1" l="1"/>
</calcChain>
</file>

<file path=xl/sharedStrings.xml><?xml version="1.0" encoding="utf-8"?>
<sst xmlns="http://schemas.openxmlformats.org/spreadsheetml/2006/main" count="106" uniqueCount="57">
  <si>
    <t>Step 1</t>
  </si>
  <si>
    <t>Step 2</t>
  </si>
  <si>
    <t>Step 3</t>
  </si>
  <si>
    <t>Step 4</t>
  </si>
  <si>
    <t>Step 5</t>
  </si>
  <si>
    <t>Specimen name</t>
  </si>
  <si>
    <r>
      <t>b</t>
    </r>
    <r>
      <rPr>
        <b/>
        <vertAlign val="subscript"/>
        <sz val="11"/>
        <color theme="1"/>
        <rFont val="Calibri"/>
        <family val="2"/>
        <scheme val="minor"/>
      </rPr>
      <t>cr</t>
    </r>
    <r>
      <rPr>
        <b/>
        <sz val="11"/>
        <color theme="1"/>
        <rFont val="Calibri"/>
        <family val="2"/>
        <scheme val="minor"/>
      </rPr>
      <t xml:space="preserve"> = b</t>
    </r>
    <r>
      <rPr>
        <b/>
        <vertAlign val="subscript"/>
        <sz val="11"/>
        <color theme="1"/>
        <rFont val="Calibri"/>
        <family val="2"/>
        <scheme val="minor"/>
      </rPr>
      <t>tip</t>
    </r>
  </si>
  <si>
    <r>
      <t>h</t>
    </r>
    <r>
      <rPr>
        <b/>
        <vertAlign val="subscript"/>
        <sz val="11"/>
        <color theme="1"/>
        <rFont val="Calibri"/>
        <family val="2"/>
        <scheme val="minor"/>
      </rPr>
      <t>ef</t>
    </r>
    <r>
      <rPr>
        <b/>
        <sz val="11"/>
        <color theme="1"/>
        <rFont val="Calibri"/>
        <family val="2"/>
        <scheme val="minor"/>
      </rPr>
      <t xml:space="preserve"> = h</t>
    </r>
    <r>
      <rPr>
        <b/>
        <vertAlign val="subscript"/>
        <sz val="11"/>
        <color theme="1"/>
        <rFont val="Calibri"/>
        <family val="2"/>
        <scheme val="minor"/>
      </rPr>
      <t>cone</t>
    </r>
  </si>
  <si>
    <r>
      <t>t</t>
    </r>
    <r>
      <rPr>
        <b/>
        <vertAlign val="subscript"/>
        <sz val="11"/>
        <color theme="1"/>
        <rFont val="Calibri"/>
        <family val="2"/>
        <scheme val="minor"/>
      </rPr>
      <t>ini</t>
    </r>
  </si>
  <si>
    <r>
      <t>θ</t>
    </r>
    <r>
      <rPr>
        <b/>
        <sz val="7.7"/>
        <color theme="1"/>
        <rFont val="Calibri"/>
        <family val="2"/>
      </rPr>
      <t>cr</t>
    </r>
  </si>
  <si>
    <r>
      <t>h</t>
    </r>
    <r>
      <rPr>
        <b/>
        <vertAlign val="subscript"/>
        <sz val="11"/>
        <color theme="1"/>
        <rFont val="Calibri"/>
        <family val="2"/>
        <scheme val="minor"/>
      </rPr>
      <t>trap</t>
    </r>
  </si>
  <si>
    <r>
      <t>B</t>
    </r>
    <r>
      <rPr>
        <b/>
        <vertAlign val="subscript"/>
        <sz val="11"/>
        <color theme="1"/>
        <rFont val="Calibri"/>
        <family val="2"/>
        <scheme val="minor"/>
      </rPr>
      <t>cone</t>
    </r>
  </si>
  <si>
    <r>
      <t>As</t>
    </r>
    <r>
      <rPr>
        <b/>
        <vertAlign val="subscript"/>
        <sz val="11"/>
        <color theme="1"/>
        <rFont val="Calibri"/>
        <family val="2"/>
        <scheme val="minor"/>
      </rPr>
      <t>cone</t>
    </r>
  </si>
  <si>
    <r>
      <t>B</t>
    </r>
    <r>
      <rPr>
        <b/>
        <vertAlign val="subscript"/>
        <sz val="11"/>
        <color theme="1"/>
        <rFont val="Calibri"/>
        <family val="2"/>
        <scheme val="minor"/>
      </rPr>
      <t>trap</t>
    </r>
  </si>
  <si>
    <r>
      <t>As</t>
    </r>
    <r>
      <rPr>
        <b/>
        <vertAlign val="subscript"/>
        <sz val="11"/>
        <color theme="1"/>
        <rFont val="Calibri"/>
        <family val="2"/>
        <scheme val="minor"/>
      </rPr>
      <t>trap</t>
    </r>
  </si>
  <si>
    <r>
      <t>t</t>
    </r>
    <r>
      <rPr>
        <b/>
        <vertAlign val="subscript"/>
        <sz val="11"/>
        <color theme="1"/>
        <rFont val="Calibri"/>
        <family val="2"/>
        <scheme val="minor"/>
      </rPr>
      <t>eq</t>
    </r>
  </si>
  <si>
    <t>mm</t>
  </si>
  <si>
    <t>degree</t>
  </si>
  <si>
    <t>mm²</t>
  </si>
  <si>
    <t>Example 1</t>
  </si>
  <si>
    <t>Input</t>
  </si>
  <si>
    <t>Output</t>
  </si>
  <si>
    <t>Instructions</t>
  </si>
  <si>
    <t>Step 1:</t>
  </si>
  <si>
    <r>
      <t>Create and run a 2D finite element model with an estimated initial thickness (</t>
    </r>
    <r>
      <rPr>
        <i/>
        <sz val="11"/>
        <color theme="1"/>
        <rFont val="Calibri"/>
        <family val="2"/>
        <scheme val="minor"/>
      </rPr>
      <t>t</t>
    </r>
    <r>
      <rPr>
        <i/>
        <vertAlign val="subscript"/>
        <sz val="11"/>
        <color theme="1"/>
        <rFont val="Calibri"/>
        <family val="2"/>
        <scheme val="minor"/>
      </rPr>
      <t>ini</t>
    </r>
    <r>
      <rPr>
        <sz val="11"/>
        <color theme="1"/>
        <rFont val="Calibri"/>
        <family val="2"/>
        <scheme val="minor"/>
      </rPr>
      <t>) equal to 3x the anchor embedment depth (</t>
    </r>
    <r>
      <rPr>
        <i/>
        <sz val="11"/>
        <color theme="1"/>
        <rFont val="Calibri"/>
        <family val="2"/>
        <scheme val="minor"/>
      </rPr>
      <t>h</t>
    </r>
    <r>
      <rPr>
        <i/>
        <vertAlign val="subscript"/>
        <sz val="11"/>
        <color theme="1"/>
        <rFont val="Calibri"/>
        <family val="2"/>
        <scheme val="minor"/>
      </rPr>
      <t>ef</t>
    </r>
    <r>
      <rPr>
        <sz val="11"/>
        <color theme="1"/>
        <rFont val="Calibri"/>
        <family val="2"/>
        <scheme val="minor"/>
      </rPr>
      <t>)</t>
    </r>
  </si>
  <si>
    <t>Step 2:</t>
  </si>
  <si>
    <r>
      <t>From the finite element results, determine the crack angle (</t>
    </r>
    <r>
      <rPr>
        <i/>
        <sz val="11"/>
        <color theme="1"/>
        <rFont val="Calibri"/>
        <family val="2"/>
        <scheme val="minor"/>
      </rPr>
      <t>θ</t>
    </r>
    <r>
      <rPr>
        <i/>
        <vertAlign val="subscript"/>
        <sz val="11"/>
        <color theme="1"/>
        <rFont val="Calibri"/>
        <family val="2"/>
        <scheme val="minor"/>
      </rPr>
      <t>cr</t>
    </r>
    <r>
      <rPr>
        <sz val="11"/>
        <color theme="1"/>
        <rFont val="Calibri"/>
        <family val="2"/>
        <scheme val="minor"/>
      </rPr>
      <t>) and vertical crack extent (</t>
    </r>
    <r>
      <rPr>
        <i/>
        <sz val="11"/>
        <color theme="1"/>
        <rFont val="Calibri"/>
        <family val="2"/>
        <scheme val="minor"/>
      </rPr>
      <t>h</t>
    </r>
    <r>
      <rPr>
        <i/>
        <vertAlign val="subscript"/>
        <sz val="11"/>
        <color theme="1"/>
        <rFont val="Calibri"/>
        <family val="2"/>
        <scheme val="minor"/>
      </rPr>
      <t>trap</t>
    </r>
    <r>
      <rPr>
        <sz val="11"/>
        <color theme="1"/>
        <rFont val="Calibri"/>
        <family val="2"/>
        <scheme val="minor"/>
      </rPr>
      <t>)</t>
    </r>
  </si>
  <si>
    <t>Step 3:</t>
  </si>
  <si>
    <r>
      <t>Calculate the equivalent concrete cone surface area (</t>
    </r>
    <r>
      <rPr>
        <i/>
        <sz val="11"/>
        <color theme="1"/>
        <rFont val="Calibri"/>
        <family val="2"/>
        <scheme val="minor"/>
      </rPr>
      <t>A</t>
    </r>
    <r>
      <rPr>
        <i/>
        <vertAlign val="subscript"/>
        <sz val="11"/>
        <color theme="1"/>
        <rFont val="Calibri"/>
        <family val="2"/>
        <scheme val="minor"/>
      </rPr>
      <t>cone</t>
    </r>
    <r>
      <rPr>
        <sz val="11"/>
        <color theme="1"/>
        <rFont val="Calibri"/>
        <family val="2"/>
        <scheme val="minor"/>
      </rPr>
      <t>) using Eqs. 1 and 2</t>
    </r>
  </si>
  <si>
    <t>Step 4:</t>
  </si>
  <si>
    <r>
      <t>Calculate the trapezoidal surface area (</t>
    </r>
    <r>
      <rPr>
        <i/>
        <sz val="11"/>
        <color theme="1"/>
        <rFont val="Calibri"/>
        <family val="2"/>
        <scheme val="minor"/>
      </rPr>
      <t>A</t>
    </r>
    <r>
      <rPr>
        <i/>
        <vertAlign val="subscript"/>
        <sz val="11"/>
        <color theme="1"/>
        <rFont val="Calibri"/>
        <family val="2"/>
        <scheme val="minor"/>
      </rPr>
      <t>trap</t>
    </r>
    <r>
      <rPr>
        <sz val="11"/>
        <color theme="1"/>
        <rFont val="Calibri"/>
        <family val="2"/>
        <scheme val="minor"/>
      </rPr>
      <t>) using Eqs. 3 and 4</t>
    </r>
  </si>
  <si>
    <t>Step 5:</t>
  </si>
  <si>
    <r>
      <t>Calculate the equivalent thickness (</t>
    </r>
    <r>
      <rPr>
        <i/>
        <sz val="11"/>
        <color theme="1"/>
        <rFont val="Calibri"/>
        <family val="2"/>
        <scheme val="minor"/>
      </rPr>
      <t>t</t>
    </r>
    <r>
      <rPr>
        <i/>
        <vertAlign val="subscript"/>
        <sz val="11"/>
        <color theme="1"/>
        <rFont val="Calibri"/>
        <family val="2"/>
        <scheme val="minor"/>
      </rPr>
      <t>eq</t>
    </r>
    <r>
      <rPr>
        <sz val="11"/>
        <color theme="1"/>
        <rFont val="Calibri"/>
        <family val="2"/>
        <scheme val="minor"/>
      </rPr>
      <t>) using Eq. 5</t>
    </r>
  </si>
  <si>
    <t>Step 6:</t>
  </si>
  <si>
    <t>Update the thickness of the finite element model to the equivalent thickness and rerun the analysis</t>
  </si>
  <si>
    <t>Legend</t>
  </si>
  <si>
    <t>Cracking base = anchor tip width</t>
  </si>
  <si>
    <t>Anchor embedment depth = concrete cone height</t>
  </si>
  <si>
    <t>Initial thickness</t>
  </si>
  <si>
    <t>Cracking angle</t>
  </si>
  <si>
    <t>Vertical crack extent</t>
  </si>
  <si>
    <t>Cone top width</t>
  </si>
  <si>
    <t>Cone surface area</t>
  </si>
  <si>
    <t>Trapezoidal top width</t>
  </si>
  <si>
    <t>Trapezoidal surface area</t>
  </si>
  <si>
    <t>Equivalent thickness</t>
  </si>
  <si>
    <t>NPC440</t>
  </si>
  <si>
    <t>D20L100W70</t>
  </si>
  <si>
    <t>D16L80W56</t>
  </si>
  <si>
    <t>D24H150</t>
  </si>
  <si>
    <t>D72H450</t>
  </si>
  <si>
    <t>Ae12</t>
  </si>
  <si>
    <t>Developed by:</t>
  </si>
  <si>
    <t>Sálvio Aragão Almeida Júnior</t>
  </si>
  <si>
    <t>Dr. Serhan Guner</t>
  </si>
  <si>
    <t>The University of Toledo</t>
  </si>
  <si>
    <t>Ohio, U.S.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</si>
</sst>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7.7"/>
      <color theme="1"/>
      <name val="Calibri"/>
      <family val="2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vertAlign val="subscript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0" borderId="0" xfId="0" applyBorder="1"/>
    <xf numFmtId="1" fontId="0" fillId="0" borderId="5" xfId="0" applyNumberForma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" fontId="0" fillId="0" borderId="15" xfId="0" applyNumberFormat="1" applyBorder="1" applyAlignment="1">
      <alignment horizontal="center" vertical="center"/>
    </xf>
    <xf numFmtId="1" fontId="0" fillId="0" borderId="16" xfId="0" applyNumberForma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" fontId="0" fillId="3" borderId="18" xfId="0" applyNumberFormat="1" applyFill="1" applyBorder="1" applyAlignment="1">
      <alignment horizontal="center" vertical="center"/>
    </xf>
    <xf numFmtId="0" fontId="0" fillId="2" borderId="10" xfId="0" applyFill="1" applyBorder="1"/>
    <xf numFmtId="0" fontId="0" fillId="3" borderId="13" xfId="0" applyFill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1" fontId="0" fillId="0" borderId="7" xfId="0" applyNumberFormat="1" applyBorder="1" applyAlignment="1">
      <alignment horizontal="center" vertical="center"/>
    </xf>
    <xf numFmtId="1" fontId="0" fillId="0" borderId="27" xfId="0" applyNumberFormat="1" applyBorder="1" applyAlignment="1">
      <alignment horizontal="center" vertical="center"/>
    </xf>
    <xf numFmtId="1" fontId="0" fillId="3" borderId="28" xfId="0" applyNumberFormat="1" applyFill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1" fontId="0" fillId="0" borderId="14" xfId="0" applyNumberFormat="1" applyBorder="1" applyAlignment="1">
      <alignment horizontal="center" vertical="center"/>
    </xf>
    <xf numFmtId="1" fontId="0" fillId="3" borderId="29" xfId="0" applyNumberFormat="1" applyFill="1" applyBorder="1" applyAlignment="1">
      <alignment horizontal="center" vertical="center"/>
    </xf>
    <xf numFmtId="1" fontId="0" fillId="2" borderId="30" xfId="0" applyNumberFormat="1" applyFill="1" applyBorder="1" applyAlignment="1">
      <alignment horizontal="center" vertical="center"/>
    </xf>
    <xf numFmtId="1" fontId="0" fillId="0" borderId="30" xfId="0" applyNumberFormat="1" applyBorder="1" applyAlignment="1">
      <alignment horizontal="center" vertical="center"/>
    </xf>
    <xf numFmtId="1" fontId="0" fillId="3" borderId="31" xfId="0" applyNumberFormat="1" applyFill="1" applyBorder="1" applyAlignment="1">
      <alignment horizontal="center" vertical="center"/>
    </xf>
    <xf numFmtId="0" fontId="0" fillId="2" borderId="30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1" fontId="0" fillId="2" borderId="1" xfId="0" applyNumberFormat="1" applyFill="1" applyBorder="1" applyAlignment="1">
      <alignment horizontal="center"/>
    </xf>
    <xf numFmtId="1" fontId="0" fillId="2" borderId="3" xfId="0" applyNumberFormat="1" applyFill="1" applyBorder="1" applyAlignment="1">
      <alignment horizontal="center"/>
    </xf>
    <xf numFmtId="0" fontId="1" fillId="0" borderId="17" xfId="0" applyFont="1" applyBorder="1" applyAlignment="1">
      <alignment horizontal="left" vertical="center"/>
    </xf>
    <xf numFmtId="0" fontId="1" fillId="0" borderId="38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12" xfId="0" applyFont="1" applyBorder="1"/>
    <xf numFmtId="0" fontId="1" fillId="0" borderId="14" xfId="0" applyFont="1" applyBorder="1"/>
    <xf numFmtId="0" fontId="9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0" fillId="2" borderId="47" xfId="0" applyFill="1" applyBorder="1" applyAlignment="1">
      <alignment horizontal="center"/>
    </xf>
    <xf numFmtId="0" fontId="0" fillId="2" borderId="49" xfId="0" applyFill="1" applyBorder="1" applyAlignment="1">
      <alignment horizontal="center"/>
    </xf>
    <xf numFmtId="1" fontId="0" fillId="0" borderId="10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1" fontId="0" fillId="0" borderId="52" xfId="0" applyNumberFormat="1" applyBorder="1" applyAlignment="1">
      <alignment horizontal="center" vertical="center"/>
    </xf>
    <xf numFmtId="1" fontId="0" fillId="0" borderId="13" xfId="0" applyNumberFormat="1" applyBorder="1" applyAlignment="1">
      <alignment horizontal="center" vertical="center"/>
    </xf>
    <xf numFmtId="0" fontId="0" fillId="2" borderId="8" xfId="0" applyFill="1" applyBorder="1" applyProtection="1">
      <protection locked="0"/>
    </xf>
    <xf numFmtId="0" fontId="0" fillId="2" borderId="50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1" fontId="0" fillId="2" borderId="50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47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0" fontId="8" fillId="0" borderId="45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0" fillId="0" borderId="42" xfId="0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29" xfId="0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0" fillId="0" borderId="39" xfId="0" applyBorder="1" applyAlignment="1">
      <alignment horizontal="left"/>
    </xf>
    <xf numFmtId="0" fontId="0" fillId="0" borderId="40" xfId="0" applyBorder="1" applyAlignment="1">
      <alignment horizontal="left"/>
    </xf>
    <xf numFmtId="0" fontId="0" fillId="0" borderId="46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28" xfId="0" applyBorder="1" applyAlignment="1">
      <alignment horizontal="left"/>
    </xf>
    <xf numFmtId="0" fontId="1" fillId="0" borderId="43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0" fillId="0" borderId="23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36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6" Type="http://schemas.openxmlformats.org/officeDocument/2006/relationships/image" Target="../media/image8.png"/><Relationship Id="rId5" Type="http://schemas.openxmlformats.org/officeDocument/2006/relationships/image" Target="../media/image7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219075</xdr:colOff>
      <xdr:row>0</xdr:row>
      <xdr:rowOff>28576</xdr:rowOff>
    </xdr:from>
    <xdr:to>
      <xdr:col>16</xdr:col>
      <xdr:colOff>28575</xdr:colOff>
      <xdr:row>7</xdr:row>
      <xdr:rowOff>165462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F1B317-FE1F-4990-AAA7-BEA8057513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9925" y="28576"/>
          <a:ext cx="2857500" cy="1565636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9</xdr:col>
      <xdr:colOff>142874</xdr:colOff>
      <xdr:row>16</xdr:row>
      <xdr:rowOff>180975</xdr:rowOff>
    </xdr:from>
    <xdr:to>
      <xdr:col>11</xdr:col>
      <xdr:colOff>133349</xdr:colOff>
      <xdr:row>27</xdr:row>
      <xdr:rowOff>15298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643452-56C8-4CAC-A002-676975117D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24524" y="3571875"/>
          <a:ext cx="1209675" cy="22727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12</xdr:row>
      <xdr:rowOff>38100</xdr:rowOff>
    </xdr:from>
    <xdr:to>
      <xdr:col>4</xdr:col>
      <xdr:colOff>499144</xdr:colOff>
      <xdr:row>17</xdr:row>
      <xdr:rowOff>107597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0C772742-33D9-438C-B06B-81E859930000}"/>
            </a:ext>
          </a:extLst>
        </xdr:cNvPr>
        <xdr:cNvGrpSpPr/>
      </xdr:nvGrpSpPr>
      <xdr:grpSpPr>
        <a:xfrm>
          <a:off x="95250" y="2311400"/>
          <a:ext cx="3051844" cy="990247"/>
          <a:chOff x="676275" y="2476500"/>
          <a:chExt cx="2842294" cy="1021997"/>
        </a:xfrm>
      </xdr:grpSpPr>
      <xdr:pic>
        <xdr:nvPicPr>
          <xdr:cNvPr id="2" name="Picture 1">
            <a:extLst>
              <a:ext uri="{FF2B5EF4-FFF2-40B4-BE49-F238E27FC236}">
                <a16:creationId xmlns:a16="http://schemas.microsoft.com/office/drawing/2014/main" id="{87DE79BB-63B6-4586-AD56-CE891FE8133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676275" y="2476500"/>
            <a:ext cx="2842294" cy="1021997"/>
          </a:xfrm>
          <a:prstGeom prst="rect">
            <a:avLst/>
          </a:prstGeom>
        </xdr:spPr>
      </xdr:pic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2316E653-4096-4F79-B327-936CED62D5A2}"/>
              </a:ext>
            </a:extLst>
          </xdr:cNvPr>
          <xdr:cNvSpPr txBox="1"/>
        </xdr:nvSpPr>
        <xdr:spPr>
          <a:xfrm>
            <a:off x="1228622" y="2693623"/>
            <a:ext cx="399148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100"/>
              <a:t>122</a:t>
            </a:r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FC2EE588-2A79-4B31-9560-9570B28116AC}"/>
              </a:ext>
            </a:extLst>
          </xdr:cNvPr>
          <xdr:cNvSpPr txBox="1"/>
        </xdr:nvSpPr>
        <xdr:spPr>
          <a:xfrm>
            <a:off x="1581150" y="2809875"/>
            <a:ext cx="37548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100"/>
              <a:t>29°</a:t>
            </a:r>
          </a:p>
        </xdr:txBody>
      </xdr:sp>
      <xdr:cxnSp macro="">
        <xdr:nvCxnSpPr>
          <xdr:cNvPr id="5" name="Straight Arrow Connector 4">
            <a:extLst>
              <a:ext uri="{FF2B5EF4-FFF2-40B4-BE49-F238E27FC236}">
                <a16:creationId xmlns:a16="http://schemas.microsoft.com/office/drawing/2014/main" id="{29726252-4FB1-4C04-87F9-10A11F711A74}"/>
              </a:ext>
            </a:extLst>
          </xdr:cNvPr>
          <xdr:cNvCxnSpPr/>
        </xdr:nvCxnSpPr>
        <xdr:spPr>
          <a:xfrm>
            <a:off x="1590675" y="2722848"/>
            <a:ext cx="0" cy="224770"/>
          </a:xfrm>
          <a:prstGeom prst="straightConnector1">
            <a:avLst/>
          </a:prstGeom>
          <a:ln>
            <a:solidFill>
              <a:sysClr val="windowText" lastClr="000000"/>
            </a:solidFill>
            <a:headEnd type="arrow" w="sm" len="sm"/>
            <a:tailEnd type="arrow" w="sm" len="sm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Straight Connector 5">
            <a:extLst>
              <a:ext uri="{FF2B5EF4-FFF2-40B4-BE49-F238E27FC236}">
                <a16:creationId xmlns:a16="http://schemas.microsoft.com/office/drawing/2014/main" id="{2535374C-82A3-4D03-8959-A078F7CBC775}"/>
              </a:ext>
            </a:extLst>
          </xdr:cNvPr>
          <xdr:cNvCxnSpPr/>
        </xdr:nvCxnSpPr>
        <xdr:spPr>
          <a:xfrm flipH="1" flipV="1">
            <a:off x="1599549" y="2705100"/>
            <a:ext cx="422901" cy="248967"/>
          </a:xfrm>
          <a:prstGeom prst="line">
            <a:avLst/>
          </a:prstGeom>
          <a:ln w="190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19050</xdr:colOff>
      <xdr:row>12</xdr:row>
      <xdr:rowOff>57150</xdr:rowOff>
    </xdr:from>
    <xdr:to>
      <xdr:col>16</xdr:col>
      <xdr:colOff>600075</xdr:colOff>
      <xdr:row>17</xdr:row>
      <xdr:rowOff>19050</xdr:rowOff>
    </xdr:to>
    <xdr:grpSp>
      <xdr:nvGrpSpPr>
        <xdr:cNvPr id="13" name="Group 12">
          <a:extLst>
            <a:ext uri="{FF2B5EF4-FFF2-40B4-BE49-F238E27FC236}">
              <a16:creationId xmlns:a16="http://schemas.microsoft.com/office/drawing/2014/main" id="{F0BC6ED0-40AC-427F-8B7D-63D273A6C692}"/>
            </a:ext>
          </a:extLst>
        </xdr:cNvPr>
        <xdr:cNvGrpSpPr/>
      </xdr:nvGrpSpPr>
      <xdr:grpSpPr>
        <a:xfrm>
          <a:off x="7543800" y="2330450"/>
          <a:ext cx="3019425" cy="882650"/>
          <a:chOff x="4438650" y="2362200"/>
          <a:chExt cx="3019425" cy="914400"/>
        </a:xfrm>
      </xdr:grpSpPr>
      <xdr:pic>
        <xdr:nvPicPr>
          <xdr:cNvPr id="8" name="Picture 7">
            <a:extLst>
              <a:ext uri="{FF2B5EF4-FFF2-40B4-BE49-F238E27FC236}">
                <a16:creationId xmlns:a16="http://schemas.microsoft.com/office/drawing/2014/main" id="{924BCC58-30AC-402F-8213-4BDDEFEE2CAF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/>
          <a:srcRect b="58393"/>
          <a:stretch/>
        </xdr:blipFill>
        <xdr:spPr>
          <a:xfrm>
            <a:off x="4447424" y="2362200"/>
            <a:ext cx="3010651" cy="914400"/>
          </a:xfrm>
          <a:prstGeom prst="rect">
            <a:avLst/>
          </a:prstGeom>
        </xdr:spPr>
      </xdr:pic>
      <xdr:cxnSp macro="">
        <xdr:nvCxnSpPr>
          <xdr:cNvPr id="9" name="Straight Connector 8">
            <a:extLst>
              <a:ext uri="{FF2B5EF4-FFF2-40B4-BE49-F238E27FC236}">
                <a16:creationId xmlns:a16="http://schemas.microsoft.com/office/drawing/2014/main" id="{697935B3-DB7A-4321-BD3C-727977C1170C}"/>
              </a:ext>
            </a:extLst>
          </xdr:cNvPr>
          <xdr:cNvCxnSpPr/>
        </xdr:nvCxnSpPr>
        <xdr:spPr>
          <a:xfrm flipH="1" flipV="1">
            <a:off x="4480275" y="2555322"/>
            <a:ext cx="1224965" cy="409989"/>
          </a:xfrm>
          <a:prstGeom prst="line">
            <a:avLst/>
          </a:prstGeom>
          <a:ln w="190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0C64F762-082B-4C3E-AE16-D443CC08FC0E}"/>
              </a:ext>
            </a:extLst>
          </xdr:cNvPr>
          <xdr:cNvSpPr txBox="1"/>
        </xdr:nvSpPr>
        <xdr:spPr>
          <a:xfrm>
            <a:off x="4438650" y="2600488"/>
            <a:ext cx="32765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100"/>
              <a:t>50</a:t>
            </a:r>
          </a:p>
        </xdr:txBody>
      </xdr:sp>
      <xdr:cxnSp macro="">
        <xdr:nvCxnSpPr>
          <xdr:cNvPr id="11" name="Straight Arrow Connector 10">
            <a:extLst>
              <a:ext uri="{FF2B5EF4-FFF2-40B4-BE49-F238E27FC236}">
                <a16:creationId xmlns:a16="http://schemas.microsoft.com/office/drawing/2014/main" id="{E7A1980D-B536-4705-91C9-0C7A5C74E25D}"/>
              </a:ext>
            </a:extLst>
          </xdr:cNvPr>
          <xdr:cNvCxnSpPr/>
        </xdr:nvCxnSpPr>
        <xdr:spPr>
          <a:xfrm>
            <a:off x="4487314" y="2553675"/>
            <a:ext cx="0" cy="340762"/>
          </a:xfrm>
          <a:prstGeom prst="straightConnector1">
            <a:avLst/>
          </a:prstGeom>
          <a:ln>
            <a:solidFill>
              <a:sysClr val="windowText" lastClr="000000"/>
            </a:solidFill>
            <a:headEnd type="arrow" w="sm" len="sm"/>
            <a:tailEnd type="arrow" w="sm" len="sm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TextBox 11">
            <a:extLst>
              <a:ext uri="{FF2B5EF4-FFF2-40B4-BE49-F238E27FC236}">
                <a16:creationId xmlns:a16="http://schemas.microsoft.com/office/drawing/2014/main" id="{C8469FD4-FB86-4746-B1B2-166823A22B97}"/>
              </a:ext>
            </a:extLst>
          </xdr:cNvPr>
          <xdr:cNvSpPr txBox="1"/>
        </xdr:nvSpPr>
        <xdr:spPr>
          <a:xfrm>
            <a:off x="5166956" y="2887370"/>
            <a:ext cx="37548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100"/>
              <a:t>24°</a:t>
            </a:r>
          </a:p>
        </xdr:txBody>
      </xdr:sp>
    </xdr:grpSp>
    <xdr:clientData/>
  </xdr:twoCellAnchor>
  <xdr:twoCellAnchor>
    <xdr:from>
      <xdr:col>0</xdr:col>
      <xdr:colOff>85725</xdr:colOff>
      <xdr:row>20</xdr:row>
      <xdr:rowOff>57150</xdr:rowOff>
    </xdr:from>
    <xdr:to>
      <xdr:col>4</xdr:col>
      <xdr:colOff>582932</xdr:colOff>
      <xdr:row>25</xdr:row>
      <xdr:rowOff>47625</xdr:rowOff>
    </xdr:to>
    <xdr:grpSp>
      <xdr:nvGrpSpPr>
        <xdr:cNvPr id="19" name="Group 18">
          <a:extLst>
            <a:ext uri="{FF2B5EF4-FFF2-40B4-BE49-F238E27FC236}">
              <a16:creationId xmlns:a16="http://schemas.microsoft.com/office/drawing/2014/main" id="{B405347A-4C13-4029-9685-F6CD1A2C6EBC}"/>
            </a:ext>
          </a:extLst>
        </xdr:cNvPr>
        <xdr:cNvGrpSpPr/>
      </xdr:nvGrpSpPr>
      <xdr:grpSpPr>
        <a:xfrm>
          <a:off x="85725" y="3816350"/>
          <a:ext cx="3145157" cy="911225"/>
          <a:chOff x="8096250" y="2362200"/>
          <a:chExt cx="2935607" cy="942975"/>
        </a:xfrm>
      </xdr:grpSpPr>
      <xdr:pic>
        <xdr:nvPicPr>
          <xdr:cNvPr id="14" name="Picture 13">
            <a:extLst>
              <a:ext uri="{FF2B5EF4-FFF2-40B4-BE49-F238E27FC236}">
                <a16:creationId xmlns:a16="http://schemas.microsoft.com/office/drawing/2014/main" id="{0CDB2271-83AA-445D-B816-7474DB8C167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8096250" y="2362200"/>
            <a:ext cx="2935607" cy="942975"/>
          </a:xfrm>
          <a:prstGeom prst="rect">
            <a:avLst/>
          </a:prstGeom>
        </xdr:spPr>
      </xdr:pic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4B58E890-1D3F-49D6-B8D8-EDFC4176EAD9}"/>
              </a:ext>
            </a:extLst>
          </xdr:cNvPr>
          <xdr:cNvSpPr txBox="1"/>
        </xdr:nvSpPr>
        <xdr:spPr>
          <a:xfrm>
            <a:off x="8911414" y="2783665"/>
            <a:ext cx="328899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100"/>
              <a:t>45</a:t>
            </a:r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506BF47B-1160-48D6-ADFE-EFCFB5527EFD}"/>
              </a:ext>
            </a:extLst>
          </xdr:cNvPr>
          <xdr:cNvSpPr txBox="1"/>
        </xdr:nvSpPr>
        <xdr:spPr>
          <a:xfrm>
            <a:off x="9175356" y="2928256"/>
            <a:ext cx="418499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en-US" sz="1100"/>
              <a:t>28°</a:t>
            </a:r>
          </a:p>
        </xdr:txBody>
      </xdr:sp>
      <xdr:cxnSp macro="">
        <xdr:nvCxnSpPr>
          <xdr:cNvPr id="17" name="Straight Connector 16">
            <a:extLst>
              <a:ext uri="{FF2B5EF4-FFF2-40B4-BE49-F238E27FC236}">
                <a16:creationId xmlns:a16="http://schemas.microsoft.com/office/drawing/2014/main" id="{911399F3-9CE9-4758-A5EC-EA4879791A89}"/>
              </a:ext>
            </a:extLst>
          </xdr:cNvPr>
          <xdr:cNvCxnSpPr/>
        </xdr:nvCxnSpPr>
        <xdr:spPr>
          <a:xfrm>
            <a:off x="9178457" y="2810608"/>
            <a:ext cx="316952" cy="177441"/>
          </a:xfrm>
          <a:prstGeom prst="line">
            <a:avLst/>
          </a:prstGeom>
          <a:ln w="190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" name="Straight Arrow Connector 17">
            <a:extLst>
              <a:ext uri="{FF2B5EF4-FFF2-40B4-BE49-F238E27FC236}">
                <a16:creationId xmlns:a16="http://schemas.microsoft.com/office/drawing/2014/main" id="{716B1212-C41D-4F54-8A5F-D9684E970F9B}"/>
              </a:ext>
            </a:extLst>
          </xdr:cNvPr>
          <xdr:cNvCxnSpPr/>
        </xdr:nvCxnSpPr>
        <xdr:spPr>
          <a:xfrm>
            <a:off x="9194318" y="2828192"/>
            <a:ext cx="0" cy="180000"/>
          </a:xfrm>
          <a:prstGeom prst="straightConnector1">
            <a:avLst/>
          </a:prstGeom>
          <a:ln>
            <a:solidFill>
              <a:sysClr val="windowText" lastClr="000000"/>
            </a:solidFill>
            <a:headEnd type="arrow" w="sm" len="sm"/>
            <a:tailEnd type="arrow" w="sm" len="sm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295275</xdr:colOff>
      <xdr:row>20</xdr:row>
      <xdr:rowOff>85725</xdr:rowOff>
    </xdr:from>
    <xdr:to>
      <xdr:col>16</xdr:col>
      <xdr:colOff>47369</xdr:colOff>
      <xdr:row>33</xdr:row>
      <xdr:rowOff>94939</xdr:rowOff>
    </xdr:to>
    <xdr:grpSp>
      <xdr:nvGrpSpPr>
        <xdr:cNvPr id="26" name="Group 25">
          <a:extLst>
            <a:ext uri="{FF2B5EF4-FFF2-40B4-BE49-F238E27FC236}">
              <a16:creationId xmlns:a16="http://schemas.microsoft.com/office/drawing/2014/main" id="{D1BA8C98-863E-42FE-8750-A59365A0D97D}"/>
            </a:ext>
          </a:extLst>
        </xdr:cNvPr>
        <xdr:cNvGrpSpPr/>
      </xdr:nvGrpSpPr>
      <xdr:grpSpPr>
        <a:xfrm>
          <a:off x="7820025" y="3844925"/>
          <a:ext cx="2190494" cy="2409514"/>
          <a:chOff x="1143000" y="3743325"/>
          <a:chExt cx="2190494" cy="2485714"/>
        </a:xfrm>
      </xdr:grpSpPr>
      <xdr:pic>
        <xdr:nvPicPr>
          <xdr:cNvPr id="21" name="Picture 20">
            <a:extLst>
              <a:ext uri="{FF2B5EF4-FFF2-40B4-BE49-F238E27FC236}">
                <a16:creationId xmlns:a16="http://schemas.microsoft.com/office/drawing/2014/main" id="{59576993-1C88-49AE-8228-B682EC3C915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1143000" y="3743325"/>
            <a:ext cx="2190494" cy="2485714"/>
          </a:xfrm>
          <a:prstGeom prst="rect">
            <a:avLst/>
          </a:prstGeom>
        </xdr:spPr>
      </xdr:pic>
      <xdr:cxnSp macro="">
        <xdr:nvCxnSpPr>
          <xdr:cNvPr id="22" name="Straight Connector 21">
            <a:extLst>
              <a:ext uri="{FF2B5EF4-FFF2-40B4-BE49-F238E27FC236}">
                <a16:creationId xmlns:a16="http://schemas.microsoft.com/office/drawing/2014/main" id="{278A6F85-076C-426D-8124-C55DBE8D527E}"/>
              </a:ext>
            </a:extLst>
          </xdr:cNvPr>
          <xdr:cNvCxnSpPr/>
        </xdr:nvCxnSpPr>
        <xdr:spPr>
          <a:xfrm>
            <a:off x="2810635" y="4810125"/>
            <a:ext cx="367653" cy="361950"/>
          </a:xfrm>
          <a:prstGeom prst="line">
            <a:avLst/>
          </a:prstGeom>
          <a:ln w="190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3" name="TextBox 22">
            <a:extLst>
              <a:ext uri="{FF2B5EF4-FFF2-40B4-BE49-F238E27FC236}">
                <a16:creationId xmlns:a16="http://schemas.microsoft.com/office/drawing/2014/main" id="{206F9D10-7615-46A2-890E-2E621E2145C0}"/>
              </a:ext>
            </a:extLst>
          </xdr:cNvPr>
          <xdr:cNvSpPr txBox="1"/>
        </xdr:nvSpPr>
        <xdr:spPr>
          <a:xfrm>
            <a:off x="2687093" y="5022073"/>
            <a:ext cx="417665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en-US" sz="1100"/>
              <a:t>45°</a:t>
            </a:r>
          </a:p>
        </xdr:txBody>
      </xdr:sp>
      <xdr:sp macro="" textlink="">
        <xdr:nvSpPr>
          <xdr:cNvPr id="24" name="TextBox 23">
            <a:extLst>
              <a:ext uri="{FF2B5EF4-FFF2-40B4-BE49-F238E27FC236}">
                <a16:creationId xmlns:a16="http://schemas.microsoft.com/office/drawing/2014/main" id="{BF3449AF-6234-4C33-A514-EADADE54AE0A}"/>
              </a:ext>
            </a:extLst>
          </xdr:cNvPr>
          <xdr:cNvSpPr txBox="1"/>
        </xdr:nvSpPr>
        <xdr:spPr>
          <a:xfrm>
            <a:off x="2330671" y="4876621"/>
            <a:ext cx="328245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100"/>
              <a:t>15</a:t>
            </a:r>
          </a:p>
        </xdr:txBody>
      </xdr:sp>
      <xdr:cxnSp macro="">
        <xdr:nvCxnSpPr>
          <xdr:cNvPr id="25" name="Straight Arrow Connector 24">
            <a:extLst>
              <a:ext uri="{FF2B5EF4-FFF2-40B4-BE49-F238E27FC236}">
                <a16:creationId xmlns:a16="http://schemas.microsoft.com/office/drawing/2014/main" id="{66AFF3C2-B5BF-4377-9740-77530CFF56EF}"/>
              </a:ext>
            </a:extLst>
          </xdr:cNvPr>
          <xdr:cNvCxnSpPr/>
        </xdr:nvCxnSpPr>
        <xdr:spPr>
          <a:xfrm>
            <a:off x="2629682" y="4849340"/>
            <a:ext cx="0" cy="314028"/>
          </a:xfrm>
          <a:prstGeom prst="straightConnector1">
            <a:avLst/>
          </a:prstGeom>
          <a:ln>
            <a:solidFill>
              <a:sysClr val="windowText" lastClr="000000"/>
            </a:solidFill>
            <a:headEnd type="arrow" w="sm" len="sm"/>
            <a:tailEnd type="arrow" w="sm" len="sm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95250</xdr:colOff>
      <xdr:row>20</xdr:row>
      <xdr:rowOff>47625</xdr:rowOff>
    </xdr:from>
    <xdr:to>
      <xdr:col>10</xdr:col>
      <xdr:colOff>529130</xdr:colOff>
      <xdr:row>25</xdr:row>
      <xdr:rowOff>132418</xdr:rowOff>
    </xdr:to>
    <xdr:grpSp>
      <xdr:nvGrpSpPr>
        <xdr:cNvPr id="32" name="Group 31">
          <a:extLst>
            <a:ext uri="{FF2B5EF4-FFF2-40B4-BE49-F238E27FC236}">
              <a16:creationId xmlns:a16="http://schemas.microsoft.com/office/drawing/2014/main" id="{467766DE-96B2-4A60-9209-F66DFC72DC50}"/>
            </a:ext>
          </a:extLst>
        </xdr:cNvPr>
        <xdr:cNvGrpSpPr/>
      </xdr:nvGrpSpPr>
      <xdr:grpSpPr>
        <a:xfrm>
          <a:off x="3962400" y="3806825"/>
          <a:ext cx="2872280" cy="1005543"/>
          <a:chOff x="4533900" y="3952875"/>
          <a:chExt cx="2872280" cy="1037293"/>
        </a:xfrm>
      </xdr:grpSpPr>
      <xdr:pic>
        <xdr:nvPicPr>
          <xdr:cNvPr id="27" name="Picture 26">
            <a:extLst>
              <a:ext uri="{FF2B5EF4-FFF2-40B4-BE49-F238E27FC236}">
                <a16:creationId xmlns:a16="http://schemas.microsoft.com/office/drawing/2014/main" id="{2A2B3CED-501B-4265-AFAE-34CB93CFD64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4533900" y="3952875"/>
            <a:ext cx="2872280" cy="1037293"/>
          </a:xfrm>
          <a:prstGeom prst="rect">
            <a:avLst/>
          </a:prstGeom>
        </xdr:spPr>
      </xdr:pic>
      <xdr:cxnSp macro="">
        <xdr:nvCxnSpPr>
          <xdr:cNvPr id="28" name="Straight Connector 27">
            <a:extLst>
              <a:ext uri="{FF2B5EF4-FFF2-40B4-BE49-F238E27FC236}">
                <a16:creationId xmlns:a16="http://schemas.microsoft.com/office/drawing/2014/main" id="{DFE603A4-A18F-4C0E-B441-16B9EC0622C4}"/>
              </a:ext>
            </a:extLst>
          </xdr:cNvPr>
          <xdr:cNvCxnSpPr/>
        </xdr:nvCxnSpPr>
        <xdr:spPr>
          <a:xfrm>
            <a:off x="5641428" y="4467225"/>
            <a:ext cx="252692" cy="152400"/>
          </a:xfrm>
          <a:prstGeom prst="line">
            <a:avLst/>
          </a:prstGeom>
          <a:ln w="190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9" name="TextBox 28">
            <a:extLst>
              <a:ext uri="{FF2B5EF4-FFF2-40B4-BE49-F238E27FC236}">
                <a16:creationId xmlns:a16="http://schemas.microsoft.com/office/drawing/2014/main" id="{752B9838-D7B5-43EC-AB05-720A07FEC869}"/>
              </a:ext>
            </a:extLst>
          </xdr:cNvPr>
          <xdr:cNvSpPr txBox="1"/>
        </xdr:nvSpPr>
        <xdr:spPr>
          <a:xfrm>
            <a:off x="5554388" y="4524375"/>
            <a:ext cx="391839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en-US" sz="1100"/>
              <a:t>37°</a:t>
            </a:r>
          </a:p>
        </xdr:txBody>
      </xdr:sp>
      <xdr:cxnSp macro="">
        <xdr:nvCxnSpPr>
          <xdr:cNvPr id="30" name="Straight Arrow Connector 29">
            <a:extLst>
              <a:ext uri="{FF2B5EF4-FFF2-40B4-BE49-F238E27FC236}">
                <a16:creationId xmlns:a16="http://schemas.microsoft.com/office/drawing/2014/main" id="{71213047-B85E-47E1-B9A5-B2983FC62FF0}"/>
              </a:ext>
            </a:extLst>
          </xdr:cNvPr>
          <xdr:cNvCxnSpPr/>
        </xdr:nvCxnSpPr>
        <xdr:spPr>
          <a:xfrm>
            <a:off x="5563914" y="4457700"/>
            <a:ext cx="0" cy="180000"/>
          </a:xfrm>
          <a:prstGeom prst="straightConnector1">
            <a:avLst/>
          </a:prstGeom>
          <a:ln>
            <a:solidFill>
              <a:sysClr val="windowText" lastClr="000000"/>
            </a:solidFill>
            <a:headEnd type="arrow" w="sm" len="sm"/>
            <a:tailEnd type="arrow" w="sm" len="sm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1" name="TextBox 30">
            <a:extLst>
              <a:ext uri="{FF2B5EF4-FFF2-40B4-BE49-F238E27FC236}">
                <a16:creationId xmlns:a16="http://schemas.microsoft.com/office/drawing/2014/main" id="{B952D645-383D-4D76-9DBD-2F2DDD7680DA}"/>
              </a:ext>
            </a:extLst>
          </xdr:cNvPr>
          <xdr:cNvSpPr txBox="1"/>
        </xdr:nvSpPr>
        <xdr:spPr>
          <a:xfrm>
            <a:off x="5159595" y="4438650"/>
            <a:ext cx="400706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en-US" sz="1100"/>
              <a:t>137</a:t>
            </a:r>
          </a:p>
        </xdr:txBody>
      </xdr:sp>
    </xdr:grpSp>
    <xdr:clientData/>
  </xdr:twoCellAnchor>
  <xdr:twoCellAnchor>
    <xdr:from>
      <xdr:col>6</xdr:col>
      <xdr:colOff>38100</xdr:colOff>
      <xdr:row>12</xdr:row>
      <xdr:rowOff>57150</xdr:rowOff>
    </xdr:from>
    <xdr:to>
      <xdr:col>10</xdr:col>
      <xdr:colOff>578069</xdr:colOff>
      <xdr:row>17</xdr:row>
      <xdr:rowOff>171449</xdr:rowOff>
    </xdr:to>
    <xdr:grpSp>
      <xdr:nvGrpSpPr>
        <xdr:cNvPr id="38" name="Group 37">
          <a:extLst>
            <a:ext uri="{FF2B5EF4-FFF2-40B4-BE49-F238E27FC236}">
              <a16:creationId xmlns:a16="http://schemas.microsoft.com/office/drawing/2014/main" id="{19D5D1E5-DC11-4FBF-ADB9-D71480F87AA3}"/>
            </a:ext>
          </a:extLst>
        </xdr:cNvPr>
        <xdr:cNvGrpSpPr/>
      </xdr:nvGrpSpPr>
      <xdr:grpSpPr>
        <a:xfrm>
          <a:off x="3905250" y="2330450"/>
          <a:ext cx="2978369" cy="1035049"/>
          <a:chOff x="4476750" y="2419350"/>
          <a:chExt cx="2978369" cy="1066799"/>
        </a:xfrm>
      </xdr:grpSpPr>
      <xdr:pic>
        <xdr:nvPicPr>
          <xdr:cNvPr id="33" name="Picture 32">
            <a:extLst>
              <a:ext uri="{FF2B5EF4-FFF2-40B4-BE49-F238E27FC236}">
                <a16:creationId xmlns:a16="http://schemas.microsoft.com/office/drawing/2014/main" id="{272AAC77-C12E-4E55-86C6-32BFECDAA8E8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6"/>
          <a:srcRect b="52434"/>
          <a:stretch/>
        </xdr:blipFill>
        <xdr:spPr>
          <a:xfrm>
            <a:off x="4476750" y="2419350"/>
            <a:ext cx="2978369" cy="1066799"/>
          </a:xfrm>
          <a:prstGeom prst="rect">
            <a:avLst/>
          </a:prstGeom>
        </xdr:spPr>
      </xdr:pic>
      <xdr:cxnSp macro="">
        <xdr:nvCxnSpPr>
          <xdr:cNvPr id="34" name="Straight Connector 33">
            <a:extLst>
              <a:ext uri="{FF2B5EF4-FFF2-40B4-BE49-F238E27FC236}">
                <a16:creationId xmlns:a16="http://schemas.microsoft.com/office/drawing/2014/main" id="{546FCE69-BDC4-4098-B3BF-35B54B7607FC}"/>
              </a:ext>
            </a:extLst>
          </xdr:cNvPr>
          <xdr:cNvCxnSpPr/>
        </xdr:nvCxnSpPr>
        <xdr:spPr>
          <a:xfrm flipH="1" flipV="1">
            <a:off x="4972050" y="2838449"/>
            <a:ext cx="717003" cy="400050"/>
          </a:xfrm>
          <a:prstGeom prst="line">
            <a:avLst/>
          </a:prstGeom>
          <a:ln w="190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5" name="TextBox 34">
            <a:extLst>
              <a:ext uri="{FF2B5EF4-FFF2-40B4-BE49-F238E27FC236}">
                <a16:creationId xmlns:a16="http://schemas.microsoft.com/office/drawing/2014/main" id="{B5DFA9D3-170C-47B1-A8D8-6C54F848205B}"/>
              </a:ext>
            </a:extLst>
          </xdr:cNvPr>
          <xdr:cNvSpPr txBox="1"/>
        </xdr:nvSpPr>
        <xdr:spPr>
          <a:xfrm>
            <a:off x="4591050" y="2895599"/>
            <a:ext cx="320170" cy="25042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100"/>
              <a:t>65</a:t>
            </a:r>
          </a:p>
        </xdr:txBody>
      </xdr:sp>
      <xdr:cxnSp macro="">
        <xdr:nvCxnSpPr>
          <xdr:cNvPr id="36" name="Straight Arrow Connector 35">
            <a:extLst>
              <a:ext uri="{FF2B5EF4-FFF2-40B4-BE49-F238E27FC236}">
                <a16:creationId xmlns:a16="http://schemas.microsoft.com/office/drawing/2014/main" id="{42B2B9A9-380C-4C44-8500-4ED71FDED661}"/>
              </a:ext>
            </a:extLst>
          </xdr:cNvPr>
          <xdr:cNvCxnSpPr/>
        </xdr:nvCxnSpPr>
        <xdr:spPr>
          <a:xfrm>
            <a:off x="4886325" y="2828924"/>
            <a:ext cx="0" cy="396000"/>
          </a:xfrm>
          <a:prstGeom prst="straightConnector1">
            <a:avLst/>
          </a:prstGeom>
          <a:ln>
            <a:solidFill>
              <a:sysClr val="windowText" lastClr="000000"/>
            </a:solidFill>
            <a:headEnd type="arrow" w="sm" len="sm"/>
            <a:tailEnd type="arrow" w="sm" len="sm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7" name="TextBox 36">
            <a:extLst>
              <a:ext uri="{FF2B5EF4-FFF2-40B4-BE49-F238E27FC236}">
                <a16:creationId xmlns:a16="http://schemas.microsoft.com/office/drawing/2014/main" id="{4898B462-1B1D-4174-AE69-1E8607714733}"/>
              </a:ext>
            </a:extLst>
          </xdr:cNvPr>
          <xdr:cNvSpPr txBox="1"/>
        </xdr:nvSpPr>
        <xdr:spPr>
          <a:xfrm>
            <a:off x="5097189" y="3057524"/>
            <a:ext cx="366910" cy="25042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100"/>
              <a:t>28°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workbookViewId="0">
      <selection activeCell="B4" sqref="B4:C4 E4"/>
    </sheetView>
  </sheetViews>
  <sheetFormatPr defaultRowHeight="14.5" x14ac:dyDescent="0.35"/>
  <cols>
    <col min="1" max="1" width="10.54296875" customWidth="1"/>
  </cols>
  <sheetData>
    <row r="1" spans="1:14" ht="16" thickBot="1" x14ac:dyDescent="0.4">
      <c r="A1" s="88" t="s">
        <v>0</v>
      </c>
      <c r="B1" s="90"/>
      <c r="C1" s="90"/>
      <c r="D1" s="90"/>
      <c r="E1" s="88" t="s">
        <v>1</v>
      </c>
      <c r="F1" s="89"/>
      <c r="G1" s="83" t="s">
        <v>2</v>
      </c>
      <c r="H1" s="84"/>
      <c r="I1" s="83" t="s">
        <v>3</v>
      </c>
      <c r="J1" s="84"/>
      <c r="K1" s="53" t="s">
        <v>4</v>
      </c>
    </row>
    <row r="2" spans="1:14" ht="16.5" x14ac:dyDescent="0.35">
      <c r="A2" s="81" t="s">
        <v>5</v>
      </c>
      <c r="B2" s="56" t="s">
        <v>6</v>
      </c>
      <c r="C2" s="73" t="s">
        <v>7</v>
      </c>
      <c r="D2" s="56" t="s">
        <v>8</v>
      </c>
      <c r="E2" s="58" t="s">
        <v>9</v>
      </c>
      <c r="F2" s="10" t="s">
        <v>10</v>
      </c>
      <c r="G2" s="7" t="s">
        <v>11</v>
      </c>
      <c r="H2" s="10" t="s">
        <v>12</v>
      </c>
      <c r="I2" s="7" t="s">
        <v>13</v>
      </c>
      <c r="J2" s="10" t="s">
        <v>14</v>
      </c>
      <c r="K2" s="16" t="s">
        <v>15</v>
      </c>
    </row>
    <row r="3" spans="1:14" ht="15" thickBot="1" x14ac:dyDescent="0.4">
      <c r="A3" s="82"/>
      <c r="B3" s="57" t="s">
        <v>16</v>
      </c>
      <c r="C3" s="1" t="s">
        <v>16</v>
      </c>
      <c r="D3" s="57" t="s">
        <v>16</v>
      </c>
      <c r="E3" s="59" t="s">
        <v>17</v>
      </c>
      <c r="F3" s="12" t="s">
        <v>16</v>
      </c>
      <c r="G3" s="11" t="s">
        <v>16</v>
      </c>
      <c r="H3" s="12" t="s">
        <v>18</v>
      </c>
      <c r="I3" s="11" t="s">
        <v>16</v>
      </c>
      <c r="J3" s="12" t="s">
        <v>18</v>
      </c>
      <c r="K3" s="17" t="s">
        <v>16</v>
      </c>
    </row>
    <row r="4" spans="1:14" ht="15" thickBot="1" x14ac:dyDescent="0.4">
      <c r="A4" s="67" t="s">
        <v>19</v>
      </c>
      <c r="B4" s="68">
        <v>88</v>
      </c>
      <c r="C4" s="69">
        <v>450</v>
      </c>
      <c r="D4" s="70">
        <f xml:space="preserve"> 3*C4</f>
        <v>1350</v>
      </c>
      <c r="E4" s="71">
        <v>37</v>
      </c>
      <c r="F4" s="72">
        <v>137</v>
      </c>
      <c r="G4" s="14">
        <f xml:space="preserve"> B4+2*C4/TAN(PI()*E4/180)</f>
        <v>1282.340339458369</v>
      </c>
      <c r="H4" s="15">
        <f xml:space="preserve"> 1/2*PI()*C4*(G4+B4)</f>
        <v>968636.50725603499</v>
      </c>
      <c r="I4" s="14">
        <f xml:space="preserve"> B4+2*F4/TAN(PI()*E4/180)</f>
        <v>451.61028112399231</v>
      </c>
      <c r="J4" s="15">
        <f xml:space="preserve"> (2*SQRT((I4-B4)^2/4+F4^2))*D4</f>
        <v>614640.6882012065</v>
      </c>
      <c r="K4" s="18">
        <f>H4/J4*D4</f>
        <v>2127.5182556212039</v>
      </c>
    </row>
    <row r="5" spans="1:14" ht="15" thickBot="1" x14ac:dyDescent="0.4"/>
    <row r="6" spans="1:14" x14ac:dyDescent="0.35">
      <c r="A6" s="19"/>
      <c r="B6" s="51" t="s">
        <v>20</v>
      </c>
    </row>
    <row r="7" spans="1:14" ht="15" thickBot="1" x14ac:dyDescent="0.4">
      <c r="A7" s="20"/>
      <c r="B7" s="52" t="s">
        <v>21</v>
      </c>
    </row>
    <row r="8" spans="1:14" ht="15" thickBot="1" x14ac:dyDescent="0.4"/>
    <row r="9" spans="1:14" ht="18" customHeight="1" thickBot="1" x14ac:dyDescent="0.5">
      <c r="A9" s="85" t="s">
        <v>22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7"/>
    </row>
    <row r="10" spans="1:14" ht="16.5" x14ac:dyDescent="0.45">
      <c r="A10" s="47" t="s">
        <v>23</v>
      </c>
      <c r="B10" s="95" t="s">
        <v>24</v>
      </c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7"/>
    </row>
    <row r="11" spans="1:14" ht="16.5" x14ac:dyDescent="0.45">
      <c r="A11" s="48" t="s">
        <v>25</v>
      </c>
      <c r="B11" s="98" t="s">
        <v>26</v>
      </c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99"/>
    </row>
    <row r="12" spans="1:14" ht="16.5" x14ac:dyDescent="0.45">
      <c r="A12" s="48" t="s">
        <v>27</v>
      </c>
      <c r="B12" s="98" t="s">
        <v>28</v>
      </c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99"/>
    </row>
    <row r="13" spans="1:14" ht="16.5" x14ac:dyDescent="0.45">
      <c r="A13" s="49" t="s">
        <v>29</v>
      </c>
      <c r="B13" s="98" t="s">
        <v>30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99"/>
    </row>
    <row r="14" spans="1:14" ht="16.5" x14ac:dyDescent="0.45">
      <c r="A14" s="48" t="s">
        <v>31</v>
      </c>
      <c r="B14" s="98" t="s">
        <v>32</v>
      </c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99"/>
    </row>
    <row r="15" spans="1:14" ht="15" thickBot="1" x14ac:dyDescent="0.4">
      <c r="A15" s="50" t="s">
        <v>33</v>
      </c>
      <c r="B15" s="91" t="s">
        <v>34</v>
      </c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3"/>
    </row>
    <row r="17" spans="1:9" x14ac:dyDescent="0.35">
      <c r="A17" s="94" t="s">
        <v>35</v>
      </c>
      <c r="B17" s="94"/>
      <c r="C17" s="94"/>
      <c r="D17" s="94"/>
      <c r="E17" s="94"/>
      <c r="F17" s="94"/>
      <c r="G17" s="94"/>
      <c r="H17" s="94"/>
      <c r="I17" s="94"/>
    </row>
    <row r="18" spans="1:9" ht="16.5" x14ac:dyDescent="0.35">
      <c r="A18" s="55" t="s">
        <v>6</v>
      </c>
      <c r="B18" s="76" t="s">
        <v>36</v>
      </c>
      <c r="C18" s="77"/>
      <c r="D18" s="77"/>
      <c r="E18" s="77"/>
      <c r="F18" s="77"/>
      <c r="G18" s="77"/>
      <c r="H18" s="77"/>
      <c r="I18" s="77"/>
    </row>
    <row r="19" spans="1:9" ht="16.5" x14ac:dyDescent="0.35">
      <c r="A19" s="73" t="s">
        <v>7</v>
      </c>
      <c r="B19" s="74" t="s">
        <v>37</v>
      </c>
      <c r="C19" s="75"/>
      <c r="D19" s="75"/>
      <c r="E19" s="75"/>
      <c r="F19" s="75"/>
      <c r="G19" s="75"/>
      <c r="H19" s="75"/>
      <c r="I19" s="75"/>
    </row>
    <row r="20" spans="1:9" ht="16.5" x14ac:dyDescent="0.35">
      <c r="A20" s="73" t="s">
        <v>8</v>
      </c>
      <c r="B20" s="74" t="s">
        <v>38</v>
      </c>
      <c r="C20" s="75"/>
      <c r="D20" s="75"/>
      <c r="E20" s="75"/>
      <c r="F20" s="75"/>
      <c r="G20" s="75"/>
      <c r="H20" s="75"/>
      <c r="I20" s="75"/>
    </row>
    <row r="21" spans="1:9" x14ac:dyDescent="0.35">
      <c r="A21" s="54" t="s">
        <v>9</v>
      </c>
      <c r="B21" s="74" t="s">
        <v>39</v>
      </c>
      <c r="C21" s="75"/>
      <c r="D21" s="75"/>
      <c r="E21" s="75"/>
      <c r="F21" s="75"/>
      <c r="G21" s="75"/>
      <c r="H21" s="75"/>
      <c r="I21" s="75"/>
    </row>
    <row r="22" spans="1:9" ht="16.5" x14ac:dyDescent="0.35">
      <c r="A22" s="73" t="s">
        <v>10</v>
      </c>
      <c r="B22" s="74" t="s">
        <v>40</v>
      </c>
      <c r="C22" s="75"/>
      <c r="D22" s="75"/>
      <c r="E22" s="75"/>
      <c r="F22" s="75"/>
      <c r="G22" s="75"/>
      <c r="H22" s="75"/>
      <c r="I22" s="75"/>
    </row>
    <row r="23" spans="1:9" ht="16.5" x14ac:dyDescent="0.35">
      <c r="A23" s="73" t="s">
        <v>11</v>
      </c>
      <c r="B23" s="74" t="s">
        <v>41</v>
      </c>
      <c r="C23" s="75"/>
      <c r="D23" s="75"/>
      <c r="E23" s="75"/>
      <c r="F23" s="75"/>
      <c r="G23" s="75"/>
      <c r="H23" s="75"/>
      <c r="I23" s="75"/>
    </row>
    <row r="24" spans="1:9" ht="16.5" x14ac:dyDescent="0.35">
      <c r="A24" s="73" t="s">
        <v>12</v>
      </c>
      <c r="B24" s="78" t="s">
        <v>42</v>
      </c>
      <c r="C24" s="79"/>
      <c r="D24" s="79"/>
      <c r="E24" s="79"/>
      <c r="F24" s="79"/>
      <c r="G24" s="79"/>
      <c r="H24" s="79"/>
      <c r="I24" s="80"/>
    </row>
    <row r="25" spans="1:9" ht="16.5" x14ac:dyDescent="0.35">
      <c r="A25" s="73" t="s">
        <v>13</v>
      </c>
      <c r="B25" s="78" t="s">
        <v>43</v>
      </c>
      <c r="C25" s="79"/>
      <c r="D25" s="79"/>
      <c r="E25" s="79"/>
      <c r="F25" s="79"/>
      <c r="G25" s="79"/>
      <c r="H25" s="79"/>
      <c r="I25" s="80"/>
    </row>
    <row r="26" spans="1:9" ht="16.5" x14ac:dyDescent="0.35">
      <c r="A26" s="73" t="s">
        <v>14</v>
      </c>
      <c r="B26" s="78" t="s">
        <v>44</v>
      </c>
      <c r="C26" s="79"/>
      <c r="D26" s="79"/>
      <c r="E26" s="79"/>
      <c r="F26" s="79"/>
      <c r="G26" s="79"/>
      <c r="H26" s="79"/>
      <c r="I26" s="80"/>
    </row>
    <row r="27" spans="1:9" ht="16.5" x14ac:dyDescent="0.35">
      <c r="A27" s="73" t="s">
        <v>15</v>
      </c>
      <c r="B27" s="74" t="s">
        <v>45</v>
      </c>
      <c r="C27" s="75"/>
      <c r="D27" s="75"/>
      <c r="E27" s="75"/>
      <c r="F27" s="75"/>
      <c r="G27" s="75"/>
      <c r="H27" s="75"/>
      <c r="I27" s="75"/>
    </row>
  </sheetData>
  <sheetProtection algorithmName="SHA-512" hashValue="Yh1OYyR8qUY/oRdBDtS+jqkJY9G05JV8mQLu81Z1IOBqavbs+pVjwuMTu1Bj+7LHKWrG99Jt+P0MQn0f11symA==" saltValue="9Ai9wGWYzn3yIN8CwWdw8Q==" spinCount="100000" sheet="1" objects="1" scenarios="1"/>
  <mergeCells count="23">
    <mergeCell ref="B15:N15"/>
    <mergeCell ref="A17:I17"/>
    <mergeCell ref="B10:N10"/>
    <mergeCell ref="B11:N11"/>
    <mergeCell ref="B12:N12"/>
    <mergeCell ref="B13:N13"/>
    <mergeCell ref="B14:N14"/>
    <mergeCell ref="A2:A3"/>
    <mergeCell ref="G1:H1"/>
    <mergeCell ref="I1:J1"/>
    <mergeCell ref="A9:N9"/>
    <mergeCell ref="E1:F1"/>
    <mergeCell ref="A1:D1"/>
    <mergeCell ref="B19:I19"/>
    <mergeCell ref="B18:I18"/>
    <mergeCell ref="B27:I27"/>
    <mergeCell ref="B23:I23"/>
    <mergeCell ref="B24:I24"/>
    <mergeCell ref="B26:I26"/>
    <mergeCell ref="B25:I25"/>
    <mergeCell ref="B21:I21"/>
    <mergeCell ref="B22:I22"/>
    <mergeCell ref="B20:I2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D0FC2-C5A1-4B5B-95BB-9BF062E725CA}">
  <dimension ref="A1:Q34"/>
  <sheetViews>
    <sheetView zoomScaleNormal="100" workbookViewId="0">
      <selection activeCell="M4" sqref="M4"/>
    </sheetView>
  </sheetViews>
  <sheetFormatPr defaultRowHeight="14.5" x14ac:dyDescent="0.35"/>
  <cols>
    <col min="1" max="1" width="11.7265625" customWidth="1"/>
  </cols>
  <sheetData>
    <row r="1" spans="1:17" ht="16" thickBot="1" x14ac:dyDescent="0.4">
      <c r="A1" s="88" t="s">
        <v>0</v>
      </c>
      <c r="B1" s="90"/>
      <c r="C1" s="90"/>
      <c r="D1" s="89"/>
      <c r="E1" s="90" t="s">
        <v>1</v>
      </c>
      <c r="F1" s="89"/>
      <c r="G1" s="83" t="s">
        <v>2</v>
      </c>
      <c r="H1" s="84"/>
      <c r="I1" s="83" t="s">
        <v>3</v>
      </c>
      <c r="J1" s="84"/>
      <c r="K1" s="53" t="s">
        <v>4</v>
      </c>
    </row>
    <row r="2" spans="1:17" ht="16.5" x14ac:dyDescent="0.35">
      <c r="A2" s="81" t="s">
        <v>5</v>
      </c>
      <c r="B2" s="56" t="s">
        <v>6</v>
      </c>
      <c r="C2" s="73" t="s">
        <v>7</v>
      </c>
      <c r="D2" s="10" t="s">
        <v>8</v>
      </c>
      <c r="E2" s="9" t="s">
        <v>9</v>
      </c>
      <c r="F2" s="8" t="s">
        <v>10</v>
      </c>
      <c r="G2" s="7" t="s">
        <v>11</v>
      </c>
      <c r="H2" s="10" t="s">
        <v>12</v>
      </c>
      <c r="I2" s="7" t="s">
        <v>13</v>
      </c>
      <c r="J2" s="10" t="s">
        <v>14</v>
      </c>
      <c r="K2" s="16" t="s">
        <v>15</v>
      </c>
    </row>
    <row r="3" spans="1:17" ht="15" thickBot="1" x14ac:dyDescent="0.4">
      <c r="A3" s="82"/>
      <c r="B3" s="57" t="s">
        <v>16</v>
      </c>
      <c r="C3" s="1" t="s">
        <v>16</v>
      </c>
      <c r="D3" s="12" t="s">
        <v>16</v>
      </c>
      <c r="E3" s="2" t="s">
        <v>17</v>
      </c>
      <c r="F3" s="1" t="s">
        <v>16</v>
      </c>
      <c r="G3" s="11" t="s">
        <v>16</v>
      </c>
      <c r="H3" s="12" t="s">
        <v>18</v>
      </c>
      <c r="I3" s="11" t="s">
        <v>16</v>
      </c>
      <c r="J3" s="12" t="s">
        <v>18</v>
      </c>
      <c r="K3" s="17" t="s">
        <v>16</v>
      </c>
    </row>
    <row r="4" spans="1:17" x14ac:dyDescent="0.35">
      <c r="A4" s="33" t="s">
        <v>46</v>
      </c>
      <c r="B4" s="3">
        <v>55</v>
      </c>
      <c r="C4" s="13">
        <v>200</v>
      </c>
      <c r="D4" s="30">
        <v>600</v>
      </c>
      <c r="E4" s="4">
        <v>29.4949558176877</v>
      </c>
      <c r="F4" s="60">
        <v>122</v>
      </c>
      <c r="G4" s="63">
        <f t="shared" ref="G4:G9" si="0" xml:space="preserve"> B4+2*C4/TAN(PI()*E4/180)</f>
        <v>762.142857142857</v>
      </c>
      <c r="H4" s="64">
        <f t="shared" ref="H4:H9" si="1" xml:space="preserve"> 1/2*PI()*C4*(G4+B4)</f>
        <v>256712.99969333733</v>
      </c>
      <c r="I4" s="6">
        <f t="shared" ref="I4:I9" si="2" xml:space="preserve"> B4+2*F4/TAN(PI()*E4/180)</f>
        <v>486.35714285714278</v>
      </c>
      <c r="J4" s="31">
        <f t="shared" ref="J4:J9" si="3" xml:space="preserve"> (2*SQRT((I4-B4)^2/4+F4^2))*D4</f>
        <v>297351.29811352072</v>
      </c>
      <c r="K4" s="32">
        <f t="shared" ref="K4:K9" si="4">H4/J4*D4</f>
        <v>517.99941951892447</v>
      </c>
    </row>
    <row r="5" spans="1:17" x14ac:dyDescent="0.35">
      <c r="A5" s="34" t="s">
        <v>47</v>
      </c>
      <c r="B5" s="36">
        <v>70</v>
      </c>
      <c r="C5" s="35">
        <v>100</v>
      </c>
      <c r="D5" s="34">
        <v>300</v>
      </c>
      <c r="E5" s="45">
        <v>28.442928624363347</v>
      </c>
      <c r="F5" s="61">
        <v>65</v>
      </c>
      <c r="G5" s="65">
        <f t="shared" si="0"/>
        <v>439.23076923076928</v>
      </c>
      <c r="H5" s="25">
        <f t="shared" si="1"/>
        <v>79989.782179863207</v>
      </c>
      <c r="I5" s="24">
        <f t="shared" si="2"/>
        <v>310</v>
      </c>
      <c r="J5" s="25">
        <f t="shared" si="3"/>
        <v>81884.064383737074</v>
      </c>
      <c r="K5" s="26">
        <f t="shared" si="4"/>
        <v>293.0598869824172</v>
      </c>
    </row>
    <row r="6" spans="1:17" x14ac:dyDescent="0.35">
      <c r="A6" s="34" t="s">
        <v>48</v>
      </c>
      <c r="B6" s="36">
        <v>56</v>
      </c>
      <c r="C6" s="35">
        <v>80</v>
      </c>
      <c r="D6" s="34">
        <v>240</v>
      </c>
      <c r="E6" s="45">
        <v>24.249204410401383</v>
      </c>
      <c r="F6" s="61">
        <v>50</v>
      </c>
      <c r="G6" s="65">
        <f t="shared" si="0"/>
        <v>411.19999999999993</v>
      </c>
      <c r="H6" s="25">
        <f t="shared" si="1"/>
        <v>58710.083510286044</v>
      </c>
      <c r="I6" s="24">
        <f t="shared" si="2"/>
        <v>278</v>
      </c>
      <c r="J6" s="25">
        <f t="shared" si="3"/>
        <v>58435.93415014429</v>
      </c>
      <c r="K6" s="26">
        <f t="shared" si="4"/>
        <v>241.12594839786365</v>
      </c>
    </row>
    <row r="7" spans="1:17" x14ac:dyDescent="0.35">
      <c r="A7" s="34" t="s">
        <v>49</v>
      </c>
      <c r="B7" s="36">
        <v>33</v>
      </c>
      <c r="C7" s="35">
        <v>150</v>
      </c>
      <c r="D7" s="34">
        <v>450</v>
      </c>
      <c r="E7" s="45">
        <v>28.072486935852954</v>
      </c>
      <c r="F7" s="61">
        <v>45</v>
      </c>
      <c r="G7" s="65">
        <f t="shared" si="0"/>
        <v>595.50000000000011</v>
      </c>
      <c r="H7" s="25">
        <f t="shared" si="1"/>
        <v>148086.8237085889</v>
      </c>
      <c r="I7" s="24">
        <f t="shared" si="2"/>
        <v>201.75000000000003</v>
      </c>
      <c r="J7" s="25">
        <f t="shared" si="3"/>
        <v>86062.500000000015</v>
      </c>
      <c r="K7" s="26">
        <f t="shared" si="4"/>
        <v>774.31018932595498</v>
      </c>
    </row>
    <row r="8" spans="1:17" x14ac:dyDescent="0.35">
      <c r="A8" s="34" t="s">
        <v>50</v>
      </c>
      <c r="B8" s="36">
        <v>88</v>
      </c>
      <c r="C8" s="35">
        <v>450</v>
      </c>
      <c r="D8" s="34">
        <v>1350</v>
      </c>
      <c r="E8" s="45">
        <v>36.970504705768406</v>
      </c>
      <c r="F8" s="61">
        <v>137</v>
      </c>
      <c r="G8" s="65">
        <f t="shared" si="0"/>
        <v>1283.6204379562046</v>
      </c>
      <c r="H8" s="25">
        <f t="shared" si="1"/>
        <v>969541.355564286</v>
      </c>
      <c r="I8" s="24">
        <f t="shared" si="2"/>
        <v>452.00000000000006</v>
      </c>
      <c r="J8" s="25">
        <f t="shared" si="3"/>
        <v>615060.9481994448</v>
      </c>
      <c r="K8" s="26">
        <f t="shared" si="4"/>
        <v>2128.0506165176944</v>
      </c>
    </row>
    <row r="9" spans="1:17" ht="15" thickBot="1" x14ac:dyDescent="0.4">
      <c r="A9" s="37" t="s">
        <v>51</v>
      </c>
      <c r="B9" s="39">
        <v>14</v>
      </c>
      <c r="C9" s="38">
        <v>60</v>
      </c>
      <c r="D9" s="37">
        <v>180</v>
      </c>
      <c r="E9" s="46">
        <v>45.243810356104092</v>
      </c>
      <c r="F9" s="62">
        <v>15</v>
      </c>
      <c r="G9" s="66">
        <f t="shared" si="0"/>
        <v>132.98305084745763</v>
      </c>
      <c r="H9" s="28">
        <f t="shared" si="1"/>
        <v>13852.826182337636</v>
      </c>
      <c r="I9" s="27">
        <f t="shared" si="2"/>
        <v>43.745762711864408</v>
      </c>
      <c r="J9" s="28">
        <f t="shared" si="3"/>
        <v>7604.462961817987</v>
      </c>
      <c r="K9" s="29">
        <f t="shared" si="4"/>
        <v>327.90069796390395</v>
      </c>
    </row>
    <row r="11" spans="1:17" ht="15" thickBot="1" x14ac:dyDescent="0.4"/>
    <row r="12" spans="1:17" x14ac:dyDescent="0.35">
      <c r="A12" s="40"/>
      <c r="B12" s="41"/>
      <c r="C12" s="41" t="s">
        <v>46</v>
      </c>
      <c r="D12" s="41"/>
      <c r="E12" s="42"/>
      <c r="G12" s="40"/>
      <c r="H12" s="41"/>
      <c r="I12" s="41" t="s">
        <v>47</v>
      </c>
      <c r="J12" s="41"/>
      <c r="K12" s="42"/>
      <c r="M12" s="40"/>
      <c r="N12" s="41"/>
      <c r="O12" s="41" t="s">
        <v>48</v>
      </c>
      <c r="P12" s="41"/>
      <c r="Q12" s="42"/>
    </row>
    <row r="13" spans="1:17" x14ac:dyDescent="0.35">
      <c r="A13" s="21"/>
      <c r="B13" s="5"/>
      <c r="C13" s="5"/>
      <c r="D13" s="5"/>
      <c r="E13" s="43"/>
      <c r="G13" s="21"/>
      <c r="H13" s="5"/>
      <c r="I13" s="5"/>
      <c r="J13" s="5"/>
      <c r="K13" s="43"/>
      <c r="M13" s="21"/>
      <c r="N13" s="5"/>
      <c r="O13" s="5"/>
      <c r="P13" s="5"/>
      <c r="Q13" s="43"/>
    </row>
    <row r="14" spans="1:17" x14ac:dyDescent="0.35">
      <c r="A14" s="21"/>
      <c r="B14" s="5"/>
      <c r="C14" s="5"/>
      <c r="D14" s="5"/>
      <c r="E14" s="43"/>
      <c r="G14" s="21"/>
      <c r="H14" s="5"/>
      <c r="I14" s="5"/>
      <c r="J14" s="5"/>
      <c r="K14" s="43"/>
      <c r="M14" s="21"/>
      <c r="N14" s="5"/>
      <c r="O14" s="5"/>
      <c r="P14" s="5"/>
      <c r="Q14" s="43"/>
    </row>
    <row r="15" spans="1:17" x14ac:dyDescent="0.35">
      <c r="A15" s="21"/>
      <c r="B15" s="5"/>
      <c r="C15" s="5"/>
      <c r="D15" s="5"/>
      <c r="E15" s="43"/>
      <c r="G15" s="21"/>
      <c r="H15" s="5"/>
      <c r="I15" s="5"/>
      <c r="J15" s="5"/>
      <c r="K15" s="43"/>
      <c r="M15" s="21"/>
      <c r="N15" s="5"/>
      <c r="O15" s="5"/>
      <c r="P15" s="5"/>
      <c r="Q15" s="43"/>
    </row>
    <row r="16" spans="1:17" x14ac:dyDescent="0.35">
      <c r="A16" s="21"/>
      <c r="B16" s="5"/>
      <c r="C16" s="5"/>
      <c r="D16" s="5"/>
      <c r="E16" s="43"/>
      <c r="G16" s="21"/>
      <c r="H16" s="5"/>
      <c r="I16" s="5"/>
      <c r="J16" s="5"/>
      <c r="K16" s="43"/>
      <c r="M16" s="21"/>
      <c r="N16" s="5"/>
      <c r="O16" s="5"/>
      <c r="P16" s="5"/>
      <c r="Q16" s="43"/>
    </row>
    <row r="17" spans="1:17" x14ac:dyDescent="0.35">
      <c r="A17" s="21"/>
      <c r="B17" s="5"/>
      <c r="C17" s="5"/>
      <c r="D17" s="5"/>
      <c r="E17" s="43"/>
      <c r="G17" s="21"/>
      <c r="H17" s="5"/>
      <c r="I17" s="5"/>
      <c r="J17" s="5"/>
      <c r="K17" s="43"/>
      <c r="M17" s="21"/>
      <c r="N17" s="5"/>
      <c r="O17" s="5"/>
      <c r="P17" s="5"/>
      <c r="Q17" s="43"/>
    </row>
    <row r="18" spans="1:17" ht="15" thickBot="1" x14ac:dyDescent="0.4">
      <c r="A18" s="22"/>
      <c r="B18" s="23"/>
      <c r="C18" s="23"/>
      <c r="D18" s="23"/>
      <c r="E18" s="44"/>
      <c r="G18" s="22"/>
      <c r="H18" s="23"/>
      <c r="I18" s="23"/>
      <c r="J18" s="23"/>
      <c r="K18" s="44"/>
      <c r="M18" s="22"/>
      <c r="N18" s="23"/>
      <c r="O18" s="23"/>
      <c r="P18" s="23"/>
      <c r="Q18" s="44"/>
    </row>
    <row r="19" spans="1:17" ht="15" thickBot="1" x14ac:dyDescent="0.4"/>
    <row r="20" spans="1:17" x14ac:dyDescent="0.35">
      <c r="A20" s="40"/>
      <c r="B20" s="41"/>
      <c r="C20" s="41" t="s">
        <v>49</v>
      </c>
      <c r="D20" s="41"/>
      <c r="E20" s="42"/>
      <c r="G20" s="40"/>
      <c r="H20" s="41"/>
      <c r="I20" s="41" t="s">
        <v>50</v>
      </c>
      <c r="J20" s="41"/>
      <c r="K20" s="42"/>
      <c r="M20" s="40"/>
      <c r="N20" s="41"/>
      <c r="O20" s="41" t="s">
        <v>51</v>
      </c>
      <c r="P20" s="41"/>
      <c r="Q20" s="42"/>
    </row>
    <row r="21" spans="1:17" x14ac:dyDescent="0.35">
      <c r="A21" s="21"/>
      <c r="B21" s="5"/>
      <c r="C21" s="5"/>
      <c r="D21" s="5"/>
      <c r="E21" s="43"/>
      <c r="G21" s="21"/>
      <c r="H21" s="5"/>
      <c r="I21" s="5"/>
      <c r="J21" s="5"/>
      <c r="K21" s="43"/>
      <c r="M21" s="21"/>
      <c r="N21" s="5"/>
      <c r="O21" s="5"/>
      <c r="P21" s="5"/>
      <c r="Q21" s="43"/>
    </row>
    <row r="22" spans="1:17" x14ac:dyDescent="0.35">
      <c r="A22" s="21"/>
      <c r="B22" s="5"/>
      <c r="C22" s="5"/>
      <c r="D22" s="5"/>
      <c r="E22" s="43"/>
      <c r="G22" s="21"/>
      <c r="H22" s="5"/>
      <c r="I22" s="5"/>
      <c r="J22" s="5"/>
      <c r="K22" s="43"/>
      <c r="M22" s="21"/>
      <c r="N22" s="5"/>
      <c r="O22" s="5"/>
      <c r="P22" s="5"/>
      <c r="Q22" s="43"/>
    </row>
    <row r="23" spans="1:17" x14ac:dyDescent="0.35">
      <c r="A23" s="21"/>
      <c r="B23" s="5"/>
      <c r="C23" s="5"/>
      <c r="D23" s="5"/>
      <c r="E23" s="43"/>
      <c r="G23" s="21"/>
      <c r="H23" s="5"/>
      <c r="I23" s="5"/>
      <c r="J23" s="5"/>
      <c r="K23" s="43"/>
      <c r="M23" s="21"/>
      <c r="N23" s="5"/>
      <c r="O23" s="5"/>
      <c r="P23" s="5"/>
      <c r="Q23" s="43"/>
    </row>
    <row r="24" spans="1:17" x14ac:dyDescent="0.35">
      <c r="A24" s="21"/>
      <c r="B24" s="5"/>
      <c r="C24" s="5"/>
      <c r="D24" s="5"/>
      <c r="E24" s="43"/>
      <c r="G24" s="21"/>
      <c r="H24" s="5"/>
      <c r="I24" s="5"/>
      <c r="J24" s="5"/>
      <c r="K24" s="43"/>
      <c r="M24" s="21"/>
      <c r="N24" s="5"/>
      <c r="O24" s="5"/>
      <c r="P24" s="5"/>
      <c r="Q24" s="43"/>
    </row>
    <row r="25" spans="1:17" x14ac:dyDescent="0.35">
      <c r="A25" s="21"/>
      <c r="B25" s="5"/>
      <c r="C25" s="5"/>
      <c r="D25" s="5"/>
      <c r="E25" s="43"/>
      <c r="G25" s="21"/>
      <c r="H25" s="5"/>
      <c r="I25" s="5"/>
      <c r="J25" s="5"/>
      <c r="K25" s="43"/>
      <c r="M25" s="21"/>
      <c r="N25" s="5"/>
      <c r="O25" s="5"/>
      <c r="P25" s="5"/>
      <c r="Q25" s="43"/>
    </row>
    <row r="26" spans="1:17" ht="15" thickBot="1" x14ac:dyDescent="0.4">
      <c r="A26" s="22"/>
      <c r="B26" s="23"/>
      <c r="C26" s="23"/>
      <c r="D26" s="23"/>
      <c r="E26" s="44"/>
      <c r="G26" s="22"/>
      <c r="H26" s="23"/>
      <c r="I26" s="23"/>
      <c r="J26" s="23"/>
      <c r="K26" s="44"/>
      <c r="M26" s="21"/>
      <c r="N26" s="5"/>
      <c r="O26" s="5"/>
      <c r="P26" s="5"/>
      <c r="Q26" s="43"/>
    </row>
    <row r="27" spans="1:17" x14ac:dyDescent="0.35">
      <c r="M27" s="21"/>
      <c r="N27" s="5"/>
      <c r="O27" s="5"/>
      <c r="P27" s="5"/>
      <c r="Q27" s="43"/>
    </row>
    <row r="28" spans="1:17" x14ac:dyDescent="0.35">
      <c r="M28" s="21"/>
      <c r="N28" s="5"/>
      <c r="O28" s="5"/>
      <c r="P28" s="5"/>
      <c r="Q28" s="43"/>
    </row>
    <row r="29" spans="1:17" x14ac:dyDescent="0.35">
      <c r="M29" s="21"/>
      <c r="N29" s="5"/>
      <c r="O29" s="5"/>
      <c r="P29" s="5"/>
      <c r="Q29" s="43"/>
    </row>
    <row r="30" spans="1:17" x14ac:dyDescent="0.35">
      <c r="M30" s="21"/>
      <c r="N30" s="5"/>
      <c r="O30" s="5"/>
      <c r="P30" s="5"/>
      <c r="Q30" s="43"/>
    </row>
    <row r="31" spans="1:17" x14ac:dyDescent="0.35">
      <c r="M31" s="21"/>
      <c r="N31" s="5"/>
      <c r="O31" s="5"/>
      <c r="P31" s="5"/>
      <c r="Q31" s="43"/>
    </row>
    <row r="32" spans="1:17" x14ac:dyDescent="0.35">
      <c r="M32" s="21"/>
      <c r="N32" s="5"/>
      <c r="O32" s="5"/>
      <c r="P32" s="5"/>
      <c r="Q32" s="43"/>
    </row>
    <row r="33" spans="13:17" x14ac:dyDescent="0.35">
      <c r="M33" s="21"/>
      <c r="N33" s="5"/>
      <c r="O33" s="5"/>
      <c r="P33" s="5"/>
      <c r="Q33" s="43"/>
    </row>
    <row r="34" spans="13:17" ht="15" thickBot="1" x14ac:dyDescent="0.4">
      <c r="M34" s="22"/>
      <c r="N34" s="23"/>
      <c r="O34" s="23"/>
      <c r="P34" s="23"/>
      <c r="Q34" s="44"/>
    </row>
  </sheetData>
  <sheetProtection algorithmName="SHA-512" hashValue="64eelxOhAzHnT48lmsFSehxQC2ILe23J6dld+YsaTsQO9B5tvhe1kAS3edFyG4JxcrHOm27juptYYfexXpMSVw==" saltValue="fuWCCbcX5vmIChgNKwlajQ==" spinCount="100000" sheet="1" objects="1" scenarios="1"/>
  <mergeCells count="5">
    <mergeCell ref="G1:H1"/>
    <mergeCell ref="I1:J1"/>
    <mergeCell ref="A2:A3"/>
    <mergeCell ref="E1:F1"/>
    <mergeCell ref="A1:D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F9DC4-E25E-434A-B257-95E9BEEB7752}">
  <dimension ref="A1:C5"/>
  <sheetViews>
    <sheetView workbookViewId="0">
      <selection activeCell="F6" sqref="F6"/>
    </sheetView>
  </sheetViews>
  <sheetFormatPr defaultRowHeight="14.5" x14ac:dyDescent="0.35"/>
  <sheetData>
    <row r="1" spans="1:3" ht="15" thickBot="1" x14ac:dyDescent="0.4">
      <c r="A1" s="100" t="s">
        <v>52</v>
      </c>
      <c r="B1" s="101"/>
      <c r="C1" s="102"/>
    </row>
    <row r="2" spans="1:3" x14ac:dyDescent="0.35">
      <c r="A2" s="103" t="s">
        <v>53</v>
      </c>
      <c r="B2" s="104"/>
      <c r="C2" s="105"/>
    </row>
    <row r="3" spans="1:3" x14ac:dyDescent="0.35">
      <c r="A3" s="103" t="s">
        <v>54</v>
      </c>
      <c r="B3" s="104"/>
      <c r="C3" s="105"/>
    </row>
    <row r="4" spans="1:3" x14ac:dyDescent="0.35">
      <c r="A4" s="103" t="s">
        <v>55</v>
      </c>
      <c r="B4" s="104"/>
      <c r="C4" s="105"/>
    </row>
    <row r="5" spans="1:3" ht="15" thickBot="1" x14ac:dyDescent="0.4">
      <c r="A5" s="106" t="s">
        <v>56</v>
      </c>
      <c r="B5" s="107"/>
      <c r="C5" s="108"/>
    </row>
  </sheetData>
  <sheetProtection algorithmName="SHA-512" hashValue="dTLQJ7SGA+QH24V+eV61fuGwHjkStJuGg8ikN+LQnoJEMDglygD8aAPBfauQ+8SfV/ROLLqaUBMXz9sYarQ3FQ==" saltValue="9j350TtLHcsz7J8NPHpUpg==" spinCount="100000" sheet="1" objects="1" scenarios="1"/>
  <mergeCells count="5">
    <mergeCell ref="A1:C1"/>
    <mergeCell ref="A2:C2"/>
    <mergeCell ref="A3:C3"/>
    <mergeCell ref="A4:C4"/>
    <mergeCell ref="A5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Equivalent Cone Method (ECM)</vt:lpstr>
      <vt:lpstr>Examples</vt:lpstr>
      <vt:lpstr>About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2019-08-24T20:30:06Z</dcterms:modified>
  <cp:category/>
  <cp:contentStatus/>
</cp:coreProperties>
</file>