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rter2\Desktop\"/>
    </mc:Choice>
  </mc:AlternateContent>
  <workbookProtection lockStructure="1"/>
  <bookViews>
    <workbookView xWindow="480" yWindow="300" windowWidth="19440" windowHeight="12060" firstSheet="2" activeTab="6"/>
  </bookViews>
  <sheets>
    <sheet name="Summary" sheetId="15" r:id="rId1"/>
    <sheet name="Course Numbers" sheetId="14" r:id="rId2"/>
    <sheet name="Education" sheetId="12" r:id="rId3"/>
    <sheet name="Clinical" sheetId="8" r:id="rId4"/>
    <sheet name="External Activities" sheetId="5" r:id="rId5"/>
    <sheet name="Grants &amp; IP" sheetId="7" r:id="rId6"/>
    <sheet name="Publications" sheetId="4" r:id="rId7"/>
    <sheet name="Administrative Service" sheetId="1" r:id="rId8"/>
    <sheet name="Narrative" sheetId="16" r:id="rId9"/>
  </sheets>
  <definedNames>
    <definedName name="_xlnm.Print_Area" localSheetId="7">'Administrative Service'!$A$2:$D$80</definedName>
    <definedName name="_xlnm.Print_Area" localSheetId="3">Clinical!$A$1:$C$12</definedName>
    <definedName name="_xlnm.Print_Area" localSheetId="1">'Course Numbers'!$B$4:$D$49</definedName>
    <definedName name="_xlnm.Print_Area" localSheetId="2">Education!$A$1:$D$58</definedName>
    <definedName name="_xlnm.Print_Area" localSheetId="4">'External Activities'!$A$1:$D$48</definedName>
    <definedName name="_xlnm.Print_Area" localSheetId="5">'Grants &amp; IP'!$A$1:$D$31</definedName>
    <definedName name="_xlnm.Print_Area" localSheetId="6">Publications!$A$3:$E$40</definedName>
    <definedName name="_xlnm.Print_Area" localSheetId="0">Summary!$A$2:$I$59</definedName>
  </definedNames>
  <calcPr calcId="152511"/>
</workbook>
</file>

<file path=xl/calcChain.xml><?xml version="1.0" encoding="utf-8"?>
<calcChain xmlns="http://schemas.openxmlformats.org/spreadsheetml/2006/main">
  <c r="B35" i="4" l="1"/>
  <c r="B48" i="5" l="1"/>
  <c r="I50" i="15" l="1"/>
  <c r="I17" i="15"/>
  <c r="I40" i="15"/>
  <c r="I32" i="15"/>
  <c r="B80" i="1"/>
  <c r="B67" i="1"/>
  <c r="B59" i="1"/>
  <c r="B46" i="1"/>
  <c r="B30" i="7"/>
  <c r="B33" i="4"/>
  <c r="C47" i="12"/>
  <c r="C32" i="14" l="1"/>
  <c r="C5" i="12"/>
  <c r="C25" i="14"/>
  <c r="C26" i="14" l="1"/>
  <c r="C58" i="12"/>
  <c r="C18" i="12" l="1"/>
  <c r="C11" i="12" l="1"/>
  <c r="C12" i="12"/>
  <c r="C19" i="12"/>
  <c r="C25" i="12"/>
  <c r="C18" i="14"/>
  <c r="G48" i="15"/>
  <c r="G47" i="15"/>
  <c r="G46" i="15"/>
  <c r="G45" i="15"/>
  <c r="B40" i="4"/>
  <c r="G29" i="15"/>
  <c r="C15" i="7"/>
  <c r="G28" i="15" s="1"/>
  <c r="C11" i="7"/>
  <c r="G30" i="15" s="1"/>
  <c r="C6" i="7"/>
  <c r="C7" i="7" s="1"/>
  <c r="G27" i="15" s="1"/>
  <c r="C3" i="7"/>
  <c r="G26" i="15" s="1"/>
  <c r="C12" i="8"/>
  <c r="G38" i="15" s="1"/>
  <c r="C5" i="8"/>
  <c r="C4" i="8"/>
  <c r="C6" i="8" s="1"/>
  <c r="G37" i="15" s="1"/>
  <c r="G40" i="15" s="1"/>
  <c r="C3" i="8"/>
  <c r="G15" i="15"/>
  <c r="C46" i="14"/>
  <c r="C47" i="14" s="1"/>
  <c r="C11" i="14"/>
  <c r="C12" i="14" s="1"/>
  <c r="G24" i="15"/>
  <c r="H32" i="15"/>
  <c r="I18" i="15"/>
  <c r="H18" i="15"/>
  <c r="C39" i="14"/>
  <c r="G11" i="15" s="1"/>
  <c r="C33" i="14"/>
  <c r="G25" i="15"/>
  <c r="G23" i="15"/>
  <c r="I53" i="15" l="1"/>
  <c r="G13" i="15"/>
  <c r="G12" i="15"/>
  <c r="C19" i="14"/>
  <c r="G32" i="15"/>
  <c r="C48" i="12"/>
  <c r="G14" i="15" s="1"/>
  <c r="C40" i="14"/>
  <c r="G50" i="15"/>
  <c r="I33" i="15" l="1"/>
  <c r="I41" i="15"/>
  <c r="I51" i="15"/>
  <c r="C49" i="14"/>
  <c r="G17" i="15" s="1"/>
  <c r="I19" i="15"/>
  <c r="G18" i="15"/>
  <c r="G53" i="15" s="1"/>
  <c r="G51" i="15" l="1"/>
  <c r="G41" i="15"/>
  <c r="G33" i="15"/>
  <c r="G19" i="15"/>
</calcChain>
</file>

<file path=xl/sharedStrings.xml><?xml version="1.0" encoding="utf-8"?>
<sst xmlns="http://schemas.openxmlformats.org/spreadsheetml/2006/main" count="387" uniqueCount="305">
  <si>
    <t>Titles</t>
  </si>
  <si>
    <t>Research Articles: First/Senior/Corresponding Author</t>
  </si>
  <si>
    <t>Research Articles: Other Co-author</t>
  </si>
  <si>
    <t>Review Articles:  First/Senior/Corresponding Author</t>
  </si>
  <si>
    <t>Review Articles:  Other Co-author</t>
  </si>
  <si>
    <t># Published</t>
  </si>
  <si>
    <t>Invited Seminars at Other Institutions</t>
  </si>
  <si>
    <t>Invited Seminars at National/International Meetings</t>
  </si>
  <si>
    <t xml:space="preserve">Grants Reviewed for National/International Agencies </t>
  </si>
  <si>
    <t>Books Edited</t>
  </si>
  <si>
    <t>Journals Served as Editor-in-Chief</t>
  </si>
  <si>
    <t xml:space="preserve">Journals Served as Associate/Section Editor </t>
  </si>
  <si>
    <t>Manuscripts Reviewed as an Ad-hoc Reviewer</t>
  </si>
  <si>
    <t>National/International Societies Served as President</t>
  </si>
  <si>
    <t>Committees Chaired for a National/International Society</t>
  </si>
  <si>
    <t>Committees Served on for a National/International Society</t>
  </si>
  <si>
    <t>Committees Chaired for a Regional Scientific Society</t>
  </si>
  <si>
    <t>Symposia Organized for a National/International Meeting</t>
  </si>
  <si>
    <t>Sessions Chaired for a National/International Meeting</t>
  </si>
  <si>
    <t>Number</t>
  </si>
  <si>
    <t>Faculty Travel Awards to a National/International Meeting</t>
  </si>
  <si>
    <t>New Grants or Renewals Awarded (start in fiscal year)</t>
  </si>
  <si>
    <t>Total Sponsored Research Expenditures (direct+indirect)</t>
  </si>
  <si>
    <t>Grant Numbers</t>
  </si>
  <si>
    <t>Intellectual Property Rights Awarded</t>
  </si>
  <si>
    <t>Patent Numbers</t>
  </si>
  <si>
    <t>List</t>
  </si>
  <si>
    <t>New Intramural Grants Awarded</t>
  </si>
  <si>
    <t>Research Seminar Presentations Given at UT</t>
  </si>
  <si>
    <t>Guest Seminar Speakers Hosted</t>
  </si>
  <si>
    <t>Grants reviewed for UT faculty prior to external submission</t>
  </si>
  <si>
    <t>Administrative Activities Supporting Research</t>
  </si>
  <si>
    <t>Average Monthly Clinical RVUs from Cognos</t>
  </si>
  <si>
    <t>Calculated Hours Per Year</t>
  </si>
  <si>
    <t>Number Per Year</t>
  </si>
  <si>
    <t xml:space="preserve"> </t>
  </si>
  <si>
    <t xml:space="preserve">Estimated % of all clinical time spent precepting a medical student </t>
  </si>
  <si>
    <t>Estimated % of all clinical time spent supervising a resident</t>
  </si>
  <si>
    <t>Hours per Month in Clinic or on Hospital Rounds (include in-house calls):</t>
  </si>
  <si>
    <t>National/International Awards  for Educational Excellence</t>
  </si>
  <si>
    <t>Travel Awards won by trainees to a National/International Meeting</t>
  </si>
  <si>
    <t>College of Medicine &amp; Life Sciences</t>
  </si>
  <si>
    <t>FTE:</t>
  </si>
  <si>
    <t>Faculty Member:</t>
  </si>
  <si>
    <t>Department:</t>
  </si>
  <si>
    <t>Academic Rank:</t>
  </si>
  <si>
    <t>Academic Track:</t>
  </si>
  <si>
    <t>Projected</t>
  </si>
  <si>
    <t>Education</t>
  </si>
  <si>
    <t>Research &amp; Scholarship</t>
  </si>
  <si>
    <t>Semester Hour Equivalents</t>
  </si>
  <si>
    <t>____________________________________</t>
  </si>
  <si>
    <t>______________________________________</t>
  </si>
  <si>
    <t>Dean, College of Medicine &amp; Life Sciences</t>
  </si>
  <si>
    <t>Admissions Committee Member</t>
  </si>
  <si>
    <t>Units</t>
  </si>
  <si>
    <t>Hours Facilitating</t>
  </si>
  <si>
    <t>Hours Teaching</t>
  </si>
  <si>
    <t>INDI 778</t>
  </si>
  <si>
    <t>Semester Hour Equivalents (HSC adjusted):</t>
  </si>
  <si>
    <t>Course Numbers (required)</t>
  </si>
  <si>
    <t>e.g. Trainee name 1</t>
  </si>
  <si>
    <t>CVMD 9990</t>
  </si>
  <si>
    <t>e.g. Radiology/Pathology Clerkship</t>
  </si>
  <si>
    <t>INDI 799</t>
  </si>
  <si>
    <t>e.g. Clinical Decision Making, Year 1</t>
  </si>
  <si>
    <t>e.g. Organ Systems</t>
  </si>
  <si>
    <t>INDI 780</t>
  </si>
  <si>
    <t>Total Semester Hour Equivalents (HSC adjusted):</t>
  </si>
  <si>
    <t>BONUS UNITS FOR IMPACT</t>
  </si>
  <si>
    <t>Administrative Duties Supporting Clinical Work</t>
  </si>
  <si>
    <t>Journal club or research/clinical forums organized/managed</t>
  </si>
  <si>
    <t>Symposia at which served as a judge of talks or posters</t>
  </si>
  <si>
    <t>Clinical Work</t>
  </si>
  <si>
    <t>Administrative Service</t>
  </si>
  <si>
    <t>Teaching Impact Measures</t>
  </si>
  <si>
    <t>Accreditation Committee Member</t>
  </si>
  <si>
    <t>Accreditation Committee Chair</t>
  </si>
  <si>
    <t>4.  New or renewed grants awarded (start in fiscal year)</t>
  </si>
  <si>
    <t>5.  Total amount of sponsored research expenditures (direct+indirect)</t>
  </si>
  <si>
    <t>7.  Grant-generating activities</t>
  </si>
  <si>
    <t>2.  Administrative service supporting research</t>
  </si>
  <si>
    <t>1.  Administrative service supporting education</t>
  </si>
  <si>
    <t>Teaching Impact Bonus</t>
  </si>
  <si>
    <t>3.  Supervising research trainees - all degree programs</t>
  </si>
  <si>
    <t>4.  Other educational efforts</t>
  </si>
  <si>
    <t>5.  Teaching Impact Bonus</t>
  </si>
  <si>
    <t>PhD and other Research Trainees in UT Degree Programs</t>
  </si>
  <si>
    <t>Suggested Hours</t>
  </si>
  <si>
    <t>Medical school and MSBS candidate interviews</t>
  </si>
  <si>
    <t>Block or Track Director</t>
  </si>
  <si>
    <t>Block or Track Co-director</t>
  </si>
  <si>
    <t>Course Director or Team Leader</t>
  </si>
  <si>
    <t>Residency Program Director or Co-Director</t>
  </si>
  <si>
    <t>Fellowship or Internship Director</t>
  </si>
  <si>
    <t>Clerkship Director</t>
  </si>
  <si>
    <t>Course Co-director</t>
  </si>
  <si>
    <t>Other Research Committee Member</t>
  </si>
  <si>
    <t>IACUC Member</t>
  </si>
  <si>
    <t>IACUC Chair</t>
  </si>
  <si>
    <t>IRB Member</t>
  </si>
  <si>
    <t>IRB Chair</t>
  </si>
  <si>
    <t>IBC Member</t>
  </si>
  <si>
    <t>IBC Chair</t>
  </si>
  <si>
    <t>Clinic or Medical Unit Director</t>
  </si>
  <si>
    <t>Other Clinical Committee Member</t>
  </si>
  <si>
    <t>Other Clinical Committee Chair</t>
  </si>
  <si>
    <t>Administrative Duties Supporting Institutional Governance</t>
  </si>
  <si>
    <t>Faculty Senate Member</t>
  </si>
  <si>
    <t>Faculty Senate Chair</t>
  </si>
  <si>
    <t>COM Council Representative</t>
  </si>
  <si>
    <t>COM Council Executive Committee Member</t>
  </si>
  <si>
    <t>Other Governance Committee Member</t>
  </si>
  <si>
    <t>Department Chair</t>
  </si>
  <si>
    <t xml:space="preserve">Other Governance Position or Duty </t>
  </si>
  <si>
    <t>#</t>
  </si>
  <si>
    <t>Abstracts Reviewed for a National/International Meeting</t>
  </si>
  <si>
    <t>Nat'l/Internat'l Societies Served in Other Elected Position</t>
  </si>
  <si>
    <t>Committees Served on for Regional Scientific Organizations</t>
  </si>
  <si>
    <t>Hours/year</t>
  </si>
  <si>
    <t>Home Call</t>
  </si>
  <si>
    <t>3.  Administrative service supporting medical care</t>
  </si>
  <si>
    <t>4.  Administrative service supporting institutional governance</t>
  </si>
  <si>
    <t>(Annual clinic and surgical hours x 0.125 x fraction of time precepting)</t>
  </si>
  <si>
    <t>(4h/wk/trainee)</t>
  </si>
  <si>
    <t>Posters at Local/Regional Meetings presented by faculty member</t>
  </si>
  <si>
    <t>Bonus Units</t>
  </si>
  <si>
    <t>Research Articles above with a student or postdoctoral trainee as 1st author:</t>
  </si>
  <si>
    <t>Research Reviews above with a student or postdoctoral trainee as 1st author:</t>
  </si>
  <si>
    <t>External Research Grants submitted by trainees</t>
  </si>
  <si>
    <t>Posters presented by a trainee at National/International Meeting</t>
  </si>
  <si>
    <t>Posters presented by a trainee at UT/Regional Meeting</t>
  </si>
  <si>
    <t>Oral presentations by a trainee at National/International Meeting</t>
  </si>
  <si>
    <t>Oral presentations by a trainee at UT/regional Meeting</t>
  </si>
  <si>
    <t>Hrs of faculty development workshops/seminars presented/organized</t>
  </si>
  <si>
    <t>Hrs of faculty development workshops/seminars attended</t>
  </si>
  <si>
    <t>(Training time x 0.125)</t>
  </si>
  <si>
    <t>(Training time x 0.150)</t>
  </si>
  <si>
    <t>Total number of trainees:</t>
  </si>
  <si>
    <t>Weeks Trained</t>
  </si>
  <si>
    <t>Other Activities Promoting Education</t>
  </si>
  <si>
    <r>
      <t xml:space="preserve">Total Hours in all clinics, in the OR, on hospital rounds or in-house call </t>
    </r>
    <r>
      <rPr>
        <b/>
        <sz val="10"/>
        <rFont val="Arial"/>
        <family val="2"/>
      </rPr>
      <t>per Month</t>
    </r>
  </si>
  <si>
    <t>Days on-call from home, available for contact OR emergency travel to hospital</t>
  </si>
  <si>
    <t>Days on-call from home, generally available for contact only, rarely travel to hospital</t>
  </si>
  <si>
    <t>Days on-call from home as back-up, available for travel to hospital if required</t>
  </si>
  <si>
    <t>TOTAL FOR OTHER EDUCATIONAL EFFORTS:</t>
  </si>
  <si>
    <t>Posters at Nat'l/Internat'l Meetings presented by faculty member</t>
  </si>
  <si>
    <t>Oral abstract presentations by faculty at Nat'l/Internat'l Meetings</t>
  </si>
  <si>
    <t>TOTAL FOR EXTERNAL ACTIVITIES:</t>
  </si>
  <si>
    <t>TOTAL:</t>
  </si>
  <si>
    <t>Percent Salary Supported by Extramurally Funded Research Awards</t>
  </si>
  <si>
    <t>%</t>
  </si>
  <si>
    <t>Submissions of Multi-PD/PI Grants (named as a project director)</t>
  </si>
  <si>
    <t>Grant Generating Activities</t>
  </si>
  <si>
    <t>TOTAL FOR GRANT GENERATING ACTIVITIES</t>
  </si>
  <si>
    <t>1.  Published articles and books</t>
  </si>
  <si>
    <t>units: # x 50</t>
  </si>
  <si>
    <t>units: # x 35</t>
  </si>
  <si>
    <t>units: # x 15</t>
  </si>
  <si>
    <t>units: # x 30</t>
  </si>
  <si>
    <t>units: # x 10</t>
  </si>
  <si>
    <t>15 / paper</t>
  </si>
  <si>
    <t>10 / paper</t>
  </si>
  <si>
    <t>Other Clinical Administrative Duty</t>
  </si>
  <si>
    <t>Core Lab Director (include time assisting users)</t>
  </si>
  <si>
    <t>Core Lab Co-director (include time assisting users)</t>
  </si>
  <si>
    <t>TOTAL FOR EDUCATION ADMINISTRATION</t>
  </si>
  <si>
    <t>TOTAL FOR RESEARCH ADMINISTRATION</t>
  </si>
  <si>
    <t>TOTAL FOR CLINICAL ADMINISTRATION</t>
  </si>
  <si>
    <t>TOTAL FOR OTHER ADMINISTRATION</t>
  </si>
  <si>
    <t>Hours per year spent on research without external funding (IRB/IACUC approval obtained, if required)</t>
  </si>
  <si>
    <t>Chair Signature</t>
  </si>
  <si>
    <t>Faculty Signature</t>
  </si>
  <si>
    <t>PUBH 6960</t>
  </si>
  <si>
    <t>(2h/wk/trainee)</t>
  </si>
  <si>
    <r>
      <t xml:space="preserve">Description                                                   </t>
    </r>
    <r>
      <rPr>
        <sz val="10"/>
        <rFont val="Arial"/>
        <family val="2"/>
      </rPr>
      <t>(add lines as needed)</t>
    </r>
  </si>
  <si>
    <t xml:space="preserve">Book Chapters, First/Senior author (Count each chapter in a book you authored separately) </t>
  </si>
  <si>
    <t>Case Reports, Opinion letters, or Commentaries</t>
  </si>
  <si>
    <t xml:space="preserve">Book Chapters, middle co-author (Count each chapter in a book you authored separately) </t>
  </si>
  <si>
    <t>Program Director</t>
  </si>
  <si>
    <t>Nat'l/Internat'l Awards to current trainee for Research Achievements</t>
  </si>
  <si>
    <t>New extramural grant to a current postdoc. trainee (starts this fiscal yr)</t>
  </si>
  <si>
    <t>New extramural grant to a current student trainee (starts this fiscal yr)</t>
  </si>
  <si>
    <r>
      <t xml:space="preserve">Total Hours in Clinics that do not generate billing RVUs (MCMC) </t>
    </r>
    <r>
      <rPr>
        <b/>
        <sz val="10"/>
        <rFont val="Arial"/>
        <family val="2"/>
      </rPr>
      <t>per Month</t>
    </r>
  </si>
  <si>
    <t>3.  External activities generating recognition</t>
  </si>
  <si>
    <t>2.  Publication impact bonus</t>
  </si>
  <si>
    <t>8.  Intellectual property rights awarded</t>
  </si>
  <si>
    <t>(Lecture hrs x 4.4445 for prep&amp;follow-up)</t>
  </si>
  <si>
    <t>New courses Developed (offered this fiscal year)</t>
  </si>
  <si>
    <t>New Courses Co-developed (offered this fiscal year)</t>
  </si>
  <si>
    <t>Group meetings/sessions with residents or trainees (lab meetings, journal clubs, morning reports, Grand Rounds, data forums, etc.)</t>
  </si>
  <si>
    <t xml:space="preserve">Articles: Nonauthor, contribution acknowledged </t>
  </si>
  <si>
    <t xml:space="preserve">  </t>
  </si>
  <si>
    <t>Students served as an assigned academic advisor (no course #)</t>
  </si>
  <si>
    <t xml:space="preserve">Describe your significant accomplishments and provide any additional information necessary for interpreting the data on the preceding pages. </t>
  </si>
  <si>
    <t>Percent of Total</t>
  </si>
  <si>
    <t>National/International Honor for Scientific Achievements</t>
  </si>
  <si>
    <t>Institutional Honor received for Scientific Achievements</t>
  </si>
  <si>
    <t>WORK UNITS FOR PUBLICATIONS</t>
  </si>
  <si>
    <t>6.  Salary supported by grants</t>
  </si>
  <si>
    <r>
      <rPr>
        <b/>
        <sz val="9"/>
        <color theme="5"/>
        <rFont val="Arial"/>
        <family val="2"/>
      </rPr>
      <t>Go to the next tabs/sheets to enter data.</t>
    </r>
    <r>
      <rPr>
        <sz val="9"/>
        <color theme="5"/>
        <rFont val="Arial"/>
        <family val="2"/>
      </rPr>
      <t xml:space="preserve"> THIS SHEET FILLS IN AUTOMATICALLY, except for "Projected" units. </t>
    </r>
  </si>
  <si>
    <t>Sum of Work Units</t>
  </si>
  <si>
    <t xml:space="preserve">Work Units for training medical students in a clinical or surgical setting: </t>
  </si>
  <si>
    <t>Work Units:</t>
  </si>
  <si>
    <t xml:space="preserve">Annual work units training residents in a clinical setting: </t>
  </si>
  <si>
    <t>Annual work units training residents in a surgical setting:</t>
  </si>
  <si>
    <t>Units Per Call</t>
  </si>
  <si>
    <t>Home Call Work Units:</t>
  </si>
  <si>
    <r>
      <t xml:space="preserve">Clinical / Hospital Work Units </t>
    </r>
    <r>
      <rPr>
        <i/>
        <sz val="8"/>
        <color theme="5"/>
        <rFont val="Arial"/>
        <family val="2"/>
      </rPr>
      <t>(Largest of D3 and D4+D5)</t>
    </r>
    <r>
      <rPr>
        <b/>
        <sz val="10"/>
        <rFont val="Arial"/>
        <family val="2"/>
      </rPr>
      <t>:</t>
    </r>
  </si>
  <si>
    <t>Hours per Month Performing Surgery in George Isaac or the OR:</t>
  </si>
  <si>
    <t>(100 units / fellow)</t>
  </si>
  <si>
    <t>(4 units / wk)</t>
  </si>
  <si>
    <r>
      <t xml:space="preserve">Clinical / Hospital Work                                                                                                                             </t>
    </r>
    <r>
      <rPr>
        <i/>
        <sz val="8"/>
        <color theme="5"/>
        <rFont val="Arial"/>
        <family val="2"/>
      </rPr>
      <t>(A conversion factor of 0.5 is used to convert RVUs to work units)</t>
    </r>
  </si>
  <si>
    <r>
      <rPr>
        <b/>
        <u/>
        <sz val="10"/>
        <color theme="1"/>
        <rFont val="Arial"/>
        <family val="2"/>
      </rPr>
      <t>*EDUCATION*</t>
    </r>
    <r>
      <rPr>
        <b/>
        <sz val="10"/>
        <color theme="1"/>
        <rFont val="Arial"/>
        <family val="2"/>
      </rPr>
      <t xml:space="preserve"> BONUS UNITS</t>
    </r>
  </si>
  <si>
    <t>Current</t>
  </si>
  <si>
    <t>(year TBD)</t>
  </si>
  <si>
    <t>Faculty Work Report (year TBD)</t>
  </si>
  <si>
    <t>Hours tutoring or mentoring students (excluding research advisees and responding to questions on your lectures)</t>
  </si>
  <si>
    <t>(Includes trainee publications from other tab)</t>
  </si>
  <si>
    <t>(Lecture hrs x 5.5555 for prep&amp;follow-up)</t>
  </si>
  <si>
    <t>PHIL 3370</t>
  </si>
  <si>
    <t>e.g. Medical Ethics for Undergraduates</t>
  </si>
  <si>
    <t xml:space="preserve">e.g. Elective in Infectious Disease for third year residents </t>
  </si>
  <si>
    <t>Admissions Committee Chair</t>
  </si>
  <si>
    <t>Appointments, Promotions &amp; Tenure Committee Member</t>
  </si>
  <si>
    <t>Appointments, Promotions &amp; Tenure Committee Chair</t>
  </si>
  <si>
    <t>Academic Progress Committee Member</t>
  </si>
  <si>
    <t>Academic Progress Committee Chair</t>
  </si>
  <si>
    <t>Continuing Medical Education Advisory Committee Member</t>
  </si>
  <si>
    <t>Continuing Medical Education Advisory Committee Chair</t>
  </si>
  <si>
    <t>Criminal History Review Committee Member</t>
  </si>
  <si>
    <t>Criminal History Review Committee Chair</t>
  </si>
  <si>
    <t>Dean's Committee on Libraries Member</t>
  </si>
  <si>
    <t>Dean's Diversity and Professionalism Advisory Council Member</t>
  </si>
  <si>
    <t>Dean's Diversity and Professionalism Advisory Council Chair</t>
  </si>
  <si>
    <t>Executive Curriculum Committee Chair</t>
  </si>
  <si>
    <t>Executive Curriculum Committee Member</t>
  </si>
  <si>
    <t>Preclinical Curriculum Committee Member</t>
  </si>
  <si>
    <t>Preclinical Curriculum Committee Chair</t>
  </si>
  <si>
    <t>Clinical Curriculum Committee Member</t>
  </si>
  <si>
    <t>Clinical Curriculum Committee Chair</t>
  </si>
  <si>
    <t>Curriculum Evaluation Committee Member</t>
  </si>
  <si>
    <t>Curriculum Evaluation Committee Chair</t>
  </si>
  <si>
    <t>College of Medicine and Life Sciences Assessment Committee Member</t>
  </si>
  <si>
    <t>College of Medicine and Life Sciences Assessment Committee Chair</t>
  </si>
  <si>
    <t>Executive Committee of the College of Medicine and Life Sciences Member</t>
  </si>
  <si>
    <t>Executive Committee of the College of Medicine and Life Sciences Chair</t>
  </si>
  <si>
    <t>Global Health Committee Member</t>
  </si>
  <si>
    <t>Global Health Committee Chair</t>
  </si>
  <si>
    <t>Graduate Medical Education Committee Member</t>
  </si>
  <si>
    <t>Graduate Medical Education Committee Chair</t>
  </si>
  <si>
    <t>Graduation Committee Member</t>
  </si>
  <si>
    <t>Graduation Committee Chair</t>
  </si>
  <si>
    <t>MD/PhD Committee Member</t>
  </si>
  <si>
    <t>MD/PhD Committee Chair</t>
  </si>
  <si>
    <t>Medical Student Conduct and Ethics Committee Member</t>
  </si>
  <si>
    <t>Medical Student Conduct and Ethics Committee Chair</t>
  </si>
  <si>
    <t>Medical Student Research Committee Member</t>
  </si>
  <si>
    <t>Medical Student Research Committee Chair</t>
  </si>
  <si>
    <t>Medical Student Scholarship and Awards Committee Member</t>
  </si>
  <si>
    <t>Medical Student Scholarship and Awards Committee Chair</t>
  </si>
  <si>
    <t>Other Educational Committee Member/Chair</t>
  </si>
  <si>
    <t>Student Promotions Committee Member</t>
  </si>
  <si>
    <t>Student Promotions Committee Chair</t>
  </si>
  <si>
    <t>2 each</t>
  </si>
  <si>
    <t>70-180</t>
  </si>
  <si>
    <t>15-50</t>
  </si>
  <si>
    <t>1.  Course teaching - all degree programs</t>
  </si>
  <si>
    <t>Total Annual Work Units (FT = 2000, no upper limit)</t>
  </si>
  <si>
    <t>(Facilitation hrs x 1.5 for prep&amp;follow-up)</t>
  </si>
  <si>
    <t>Note to senior administrators: In addition to sharing class lectures, faculty on the HSC do teaching that is not captured by the metrics used on the main campus. Specifically, the credit hours assigned to a course by the Registrar often do not reflect the teaching time of the faculty member. HSC-adjusted Semester Hour Equivalents are therefore provided as a more accurate comparison measure.</t>
  </si>
  <si>
    <t>If you need to find course numbers, please see the schedule of classes posted here: http://www.utoledo.edu/offices/registrar/sch_classes.html</t>
  </si>
  <si>
    <t>Clerkship/Clinical Rotations Precepted (List; add lines as necessary)</t>
  </si>
  <si>
    <t>Pre-Baccalaureate Courses Taught or Co-Taught (List; add lines as necessary)</t>
  </si>
  <si>
    <t>Discussion Sessions Facilitated (List; add lines as necessary)</t>
  </si>
  <si>
    <t>Weeks (50 = full year)</t>
  </si>
  <si>
    <t>Exceptional instructor evaluations &gt; 4.5 of 5.0 overall per lecture</t>
  </si>
  <si>
    <t>#/year</t>
  </si>
  <si>
    <t>Courses or Presentations for Residents or Postdoctoral Trainees (List)</t>
  </si>
  <si>
    <t>Clinical Training of Residents</t>
  </si>
  <si>
    <t>Post-Doctoral Research Trainees (List)</t>
  </si>
  <si>
    <t>Other Research Trainees (Not UT students)</t>
  </si>
  <si>
    <t>$</t>
  </si>
  <si>
    <t>Hours/year (with prep &amp; meeting time)</t>
  </si>
  <si>
    <t>Submissions of External Grants/Contracts as PI (Total Costs &gt;50K; Full proposals only)</t>
  </si>
  <si>
    <t>Submissions of External Grants/Contracts as PI (Total Costs ≤50K or Letters of Intent)</t>
  </si>
  <si>
    <t>2.  Clinical, Surgical, and healthcare training - degree programs</t>
  </si>
  <si>
    <t>UT Students Supervised in Healthcare Internships</t>
  </si>
  <si>
    <t>Work/Bonus Units for Other Activities Promoting Education</t>
  </si>
  <si>
    <t>Institutional Awards for Teaching/Mentoring Excellence received</t>
  </si>
  <si>
    <t>2. On-call work</t>
  </si>
  <si>
    <t>1. Scheduled hospital and clinic work</t>
  </si>
  <si>
    <t>Note that you do not have to put down the suggested number of hours.</t>
  </si>
  <si>
    <t>Administrative Activities Supporting Education (see also Education tab)</t>
  </si>
  <si>
    <t>Graduate Courses Taught or Co-Taught (MD, PhD, MS etc.; add lines as necessary)</t>
  </si>
  <si>
    <t>(Divided by 66.7 to equal SHEs)</t>
  </si>
  <si>
    <t>Thesis/Project/Dissertation Committees served on</t>
  </si>
  <si>
    <t>Manuscripts Reviewed as an Editorial Board Member</t>
  </si>
  <si>
    <t>Journal SNIP*</t>
  </si>
  <si>
    <t>*SNIP = Source Normalized Impact per Publication, a measure of journal impact that controls for field popularity</t>
  </si>
  <si>
    <t>To find the SNIP go to http://www.journalindicators.com/indicators and search for the journal title</t>
  </si>
  <si>
    <t>SNIP x 48</t>
  </si>
  <si>
    <t>SNIP x 10</t>
  </si>
  <si>
    <t>SNIP x 24</t>
  </si>
  <si>
    <t>SNIP 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</si>
</sst>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_);\(0.0\)"/>
    <numFmt numFmtId="165" formatCode="0.0%"/>
    <numFmt numFmtId="166" formatCode="0.0"/>
    <numFmt numFmtId="167" formatCode="#,##0.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5"/>
      <name val="Arial"/>
      <family val="2"/>
    </font>
    <font>
      <i/>
      <sz val="10"/>
      <color theme="5"/>
      <name val="Arial"/>
      <family val="2"/>
    </font>
    <font>
      <i/>
      <sz val="9"/>
      <color theme="5"/>
      <name val="Arial"/>
      <family val="2"/>
    </font>
    <font>
      <i/>
      <sz val="8"/>
      <color theme="5"/>
      <name val="Arial"/>
      <family val="2"/>
    </font>
    <font>
      <sz val="10"/>
      <color theme="5"/>
      <name val="Arial"/>
      <family val="2"/>
    </font>
    <font>
      <i/>
      <sz val="8"/>
      <color theme="5"/>
      <name val="Calibri"/>
      <family val="2"/>
      <scheme val="minor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1"/>
      </right>
      <top style="thin">
        <color indexed="64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6">
    <xf numFmtId="0" fontId="0" fillId="0" borderId="0" xfId="0"/>
    <xf numFmtId="0" fontId="3" fillId="0" borderId="1" xfId="0" applyFont="1" applyBorder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5" fillId="0" borderId="1" xfId="0" applyFont="1" applyBorder="1" applyProtection="1">
      <protection locked="0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2" borderId="1" xfId="2" applyFont="1" applyFill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12" xfId="0" applyFont="1" applyFill="1" applyBorder="1" applyAlignment="1" applyProtection="1">
      <alignment horizontal="center" wrapText="1"/>
      <protection locked="0"/>
    </xf>
    <xf numFmtId="166" fontId="3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27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8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5" xfId="0" applyFont="1" applyBorder="1" applyProtection="1">
      <protection locked="0"/>
    </xf>
    <xf numFmtId="0" fontId="8" fillId="2" borderId="1" xfId="1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Protection="1"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2" xfId="0" applyFont="1" applyBorder="1" applyProtection="1"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4" xfId="0" applyFont="1" applyBorder="1" applyProtection="1"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11" fillId="0" borderId="6" xfId="0" applyFont="1" applyBorder="1"/>
    <xf numFmtId="0" fontId="12" fillId="0" borderId="6" xfId="0" applyFont="1" applyBorder="1"/>
    <xf numFmtId="1" fontId="11" fillId="0" borderId="6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right"/>
    </xf>
    <xf numFmtId="0" fontId="11" fillId="0" borderId="10" xfId="0" applyFont="1" applyBorder="1"/>
    <xf numFmtId="49" fontId="11" fillId="0" borderId="6" xfId="0" applyNumberFormat="1" applyFont="1" applyBorder="1"/>
    <xf numFmtId="1" fontId="11" fillId="0" borderId="7" xfId="0" applyNumberFormat="1" applyFont="1" applyBorder="1" applyAlignment="1">
      <alignment horizontal="right"/>
    </xf>
    <xf numFmtId="41" fontId="11" fillId="0" borderId="23" xfId="0" applyNumberFormat="1" applyFont="1" applyBorder="1"/>
    <xf numFmtId="1" fontId="11" fillId="6" borderId="7" xfId="0" applyNumberFormat="1" applyFont="1" applyFill="1" applyBorder="1" applyAlignment="1">
      <alignment horizontal="right"/>
    </xf>
    <xf numFmtId="43" fontId="11" fillId="2" borderId="23" xfId="0" applyNumberFormat="1" applyFont="1" applyFill="1" applyBorder="1"/>
    <xf numFmtId="41" fontId="11" fillId="6" borderId="7" xfId="0" applyNumberFormat="1" applyFont="1" applyFill="1" applyBorder="1"/>
    <xf numFmtId="9" fontId="11" fillId="2" borderId="23" xfId="0" applyNumberFormat="1" applyFont="1" applyFill="1" applyBorder="1"/>
    <xf numFmtId="1" fontId="11" fillId="0" borderId="11" xfId="0" applyNumberFormat="1" applyFont="1" applyBorder="1" applyAlignment="1">
      <alignment horizontal="right"/>
    </xf>
    <xf numFmtId="0" fontId="11" fillId="0" borderId="11" xfId="0" applyFont="1" applyBorder="1"/>
    <xf numFmtId="41" fontId="11" fillId="0" borderId="5" xfId="0" applyNumberFormat="1" applyFont="1" applyBorder="1"/>
    <xf numFmtId="42" fontId="11" fillId="0" borderId="5" xfId="0" applyNumberFormat="1" applyFont="1" applyBorder="1"/>
    <xf numFmtId="9" fontId="11" fillId="0" borderId="10" xfId="0" applyNumberFormat="1" applyFont="1" applyBorder="1"/>
    <xf numFmtId="9" fontId="11" fillId="0" borderId="6" xfId="0" applyNumberFormat="1" applyFont="1" applyBorder="1"/>
    <xf numFmtId="0" fontId="11" fillId="0" borderId="6" xfId="0" applyFont="1" applyFill="1" applyBorder="1"/>
    <xf numFmtId="0" fontId="14" fillId="0" borderId="6" xfId="0" applyFont="1" applyBorder="1"/>
    <xf numFmtId="0" fontId="12" fillId="0" borderId="6" xfId="0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5" fillId="0" borderId="3" xfId="0" applyFont="1" applyFill="1" applyBorder="1" applyAlignment="1" applyProtection="1">
      <alignment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27" xfId="0" applyFont="1" applyFill="1" applyBorder="1" applyAlignment="1" applyProtection="1">
      <alignment horizontal="center" wrapText="1"/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3" fontId="5" fillId="2" borderId="2" xfId="0" applyNumberFormat="1" applyFont="1" applyFill="1" applyBorder="1" applyAlignment="1" applyProtection="1">
      <alignment horizontal="center"/>
      <protection locked="0"/>
    </xf>
    <xf numFmtId="1" fontId="10" fillId="5" borderId="5" xfId="0" applyNumberFormat="1" applyFont="1" applyFill="1" applyBorder="1" applyAlignment="1">
      <alignment horizontal="right"/>
    </xf>
    <xf numFmtId="0" fontId="10" fillId="5" borderId="5" xfId="0" applyFont="1" applyFill="1" applyBorder="1" applyAlignment="1"/>
    <xf numFmtId="0" fontId="5" fillId="10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Protection="1">
      <protection locked="0"/>
    </xf>
    <xf numFmtId="0" fontId="5" fillId="10" borderId="0" xfId="0" applyFont="1" applyFill="1" applyBorder="1" applyAlignment="1" applyProtection="1">
      <alignment horizontal="center"/>
      <protection locked="0"/>
    </xf>
    <xf numFmtId="0" fontId="5" fillId="10" borderId="2" xfId="0" applyFont="1" applyFill="1" applyBorder="1" applyAlignment="1" applyProtection="1">
      <alignment horizontal="center"/>
      <protection locked="0"/>
    </xf>
    <xf numFmtId="0" fontId="5" fillId="10" borderId="8" xfId="0" applyFont="1" applyFill="1" applyBorder="1" applyAlignment="1" applyProtection="1">
      <alignment horizontal="center"/>
      <protection locked="0"/>
    </xf>
    <xf numFmtId="0" fontId="5" fillId="10" borderId="14" xfId="0" applyFont="1" applyFill="1" applyBorder="1" applyProtection="1">
      <protection locked="0"/>
    </xf>
    <xf numFmtId="0" fontId="5" fillId="10" borderId="7" xfId="0" applyFont="1" applyFill="1" applyBorder="1" applyAlignment="1" applyProtection="1">
      <alignment horizontal="center"/>
      <protection locked="0"/>
    </xf>
    <xf numFmtId="0" fontId="5" fillId="10" borderId="15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10" borderId="26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Protection="1">
      <protection locked="0"/>
    </xf>
    <xf numFmtId="1" fontId="11" fillId="0" borderId="1" xfId="0" applyNumberFormat="1" applyFont="1" applyBorder="1" applyAlignment="1">
      <alignment horizontal="right"/>
    </xf>
    <xf numFmtId="9" fontId="11" fillId="0" borderId="5" xfId="0" applyNumberFormat="1" applyFont="1" applyBorder="1"/>
    <xf numFmtId="0" fontId="11" fillId="0" borderId="9" xfId="0" applyFont="1" applyBorder="1"/>
    <xf numFmtId="0" fontId="5" fillId="0" borderId="41" xfId="0" applyFont="1" applyFill="1" applyBorder="1" applyAlignment="1" applyProtection="1">
      <alignment wrapText="1"/>
      <protection locked="0"/>
    </xf>
    <xf numFmtId="0" fontId="5" fillId="0" borderId="43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44" xfId="0" applyFont="1" applyFill="1" applyBorder="1" applyProtection="1">
      <protection locked="0"/>
    </xf>
    <xf numFmtId="0" fontId="21" fillId="0" borderId="6" xfId="0" applyFont="1" applyBorder="1" applyAlignment="1">
      <alignment horizontal="left"/>
    </xf>
    <xf numFmtId="1" fontId="21" fillId="0" borderId="6" xfId="0" applyNumberFormat="1" applyFont="1" applyBorder="1" applyAlignment="1">
      <alignment horizontal="left"/>
    </xf>
    <xf numFmtId="165" fontId="11" fillId="6" borderId="7" xfId="0" applyNumberFormat="1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41" fontId="11" fillId="0" borderId="7" xfId="0" applyNumberFormat="1" applyFont="1" applyBorder="1" applyProtection="1">
      <protection locked="0"/>
    </xf>
    <xf numFmtId="0" fontId="11" fillId="0" borderId="7" xfId="0" applyFont="1" applyBorder="1" applyProtection="1">
      <protection locked="0"/>
    </xf>
    <xf numFmtId="42" fontId="11" fillId="0" borderId="7" xfId="0" applyNumberFormat="1" applyFont="1" applyBorder="1" applyProtection="1">
      <protection locked="0"/>
    </xf>
    <xf numFmtId="41" fontId="11" fillId="0" borderId="1" xfId="0" applyNumberFormat="1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3" fillId="0" borderId="16" xfId="0" applyFont="1" applyBorder="1" applyProtection="1"/>
    <xf numFmtId="0" fontId="3" fillId="0" borderId="6" xfId="0" applyFont="1" applyBorder="1" applyProtection="1"/>
    <xf numFmtId="0" fontId="5" fillId="0" borderId="16" xfId="0" applyFont="1" applyBorder="1" applyProtection="1"/>
    <xf numFmtId="166" fontId="5" fillId="0" borderId="19" xfId="0" applyNumberFormat="1" applyFont="1" applyBorder="1" applyProtection="1"/>
    <xf numFmtId="166" fontId="5" fillId="0" borderId="19" xfId="0" applyNumberFormat="1" applyFont="1" applyBorder="1" applyAlignment="1" applyProtection="1">
      <alignment horizontal="center" shrinkToFit="1"/>
    </xf>
    <xf numFmtId="0" fontId="5" fillId="0" borderId="6" xfId="0" applyFont="1" applyBorder="1" applyProtection="1"/>
    <xf numFmtId="0" fontId="6" fillId="7" borderId="0" xfId="0" applyFont="1" applyFill="1" applyBorder="1" applyAlignment="1" applyProtection="1">
      <alignment horizontal="center" shrinkToFit="1"/>
    </xf>
    <xf numFmtId="0" fontId="3" fillId="0" borderId="9" xfId="0" applyFont="1" applyBorder="1" applyProtection="1"/>
    <xf numFmtId="0" fontId="3" fillId="0" borderId="2" xfId="0" applyFont="1" applyBorder="1" applyAlignment="1" applyProtection="1">
      <alignment horizontal="left" wrapText="1"/>
    </xf>
    <xf numFmtId="166" fontId="2" fillId="2" borderId="34" xfId="1" applyNumberFormat="1" applyFont="1" applyFill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shrinkToFit="1"/>
    </xf>
    <xf numFmtId="0" fontId="5" fillId="0" borderId="1" xfId="0" applyFont="1" applyBorder="1" applyAlignment="1" applyProtection="1">
      <alignment horizontal="left"/>
    </xf>
    <xf numFmtId="166" fontId="5" fillId="0" borderId="1" xfId="0" applyNumberFormat="1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 shrinkToFit="1"/>
    </xf>
    <xf numFmtId="0" fontId="5" fillId="0" borderId="1" xfId="0" applyFont="1" applyBorder="1" applyProtection="1"/>
    <xf numFmtId="0" fontId="5" fillId="0" borderId="9" xfId="0" applyFont="1" applyBorder="1" applyAlignment="1" applyProtection="1">
      <alignment horizontal="center" shrinkToFit="1"/>
    </xf>
    <xf numFmtId="0" fontId="5" fillId="0" borderId="6" xfId="0" applyFont="1" applyBorder="1" applyAlignment="1" applyProtection="1">
      <alignment horizontal="center" shrinkToFit="1"/>
    </xf>
    <xf numFmtId="0" fontId="6" fillId="0" borderId="13" xfId="0" applyFont="1" applyBorder="1" applyAlignment="1" applyProtection="1">
      <alignment horizontal="right" wrapText="1"/>
    </xf>
    <xf numFmtId="0" fontId="15" fillId="0" borderId="6" xfId="0" applyFont="1" applyBorder="1" applyAlignment="1" applyProtection="1">
      <alignment horizontal="center" wrapText="1"/>
    </xf>
    <xf numFmtId="166" fontId="6" fillId="0" borderId="10" xfId="0" applyNumberFormat="1" applyFont="1" applyBorder="1" applyAlignment="1" applyProtection="1">
      <alignment horizontal="right" wrapText="1"/>
    </xf>
    <xf numFmtId="0" fontId="15" fillId="0" borderId="6" xfId="0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center" shrinkToFit="1"/>
    </xf>
    <xf numFmtId="0" fontId="5" fillId="0" borderId="16" xfId="0" applyFont="1" applyBorder="1" applyAlignment="1" applyProtection="1">
      <alignment wrapText="1"/>
    </xf>
    <xf numFmtId="166" fontId="6" fillId="7" borderId="35" xfId="0" applyNumberFormat="1" applyFont="1" applyFill="1" applyBorder="1" applyAlignment="1" applyProtection="1">
      <alignment horizontal="center" wrapText="1"/>
    </xf>
    <xf numFmtId="0" fontId="6" fillId="7" borderId="35" xfId="0" applyFont="1" applyFill="1" applyBorder="1" applyAlignment="1" applyProtection="1">
      <alignment horizontal="center"/>
    </xf>
    <xf numFmtId="0" fontId="3" fillId="0" borderId="6" xfId="0" applyFont="1" applyBorder="1" applyAlignment="1" applyProtection="1"/>
    <xf numFmtId="0" fontId="5" fillId="0" borderId="6" xfId="0" applyFont="1" applyBorder="1" applyAlignment="1" applyProtection="1">
      <alignment wrapText="1"/>
    </xf>
    <xf numFmtId="0" fontId="5" fillId="0" borderId="8" xfId="0" applyFont="1" applyBorder="1" applyProtection="1"/>
    <xf numFmtId="0" fontId="3" fillId="0" borderId="1" xfId="0" applyFont="1" applyBorder="1" applyProtection="1"/>
    <xf numFmtId="166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shrinkToFit="1"/>
    </xf>
    <xf numFmtId="0" fontId="5" fillId="0" borderId="9" xfId="0" applyFont="1" applyBorder="1" applyProtection="1"/>
    <xf numFmtId="0" fontId="4" fillId="0" borderId="6" xfId="0" applyFont="1" applyBorder="1" applyAlignment="1" applyProtection="1"/>
    <xf numFmtId="0" fontId="6" fillId="0" borderId="16" xfId="0" applyFont="1" applyBorder="1" applyAlignment="1" applyProtection="1">
      <alignment horizontal="right"/>
    </xf>
    <xf numFmtId="0" fontId="16" fillId="0" borderId="6" xfId="0" applyFont="1" applyBorder="1" applyAlignment="1" applyProtection="1">
      <alignment horizontal="center"/>
    </xf>
    <xf numFmtId="0" fontId="3" fillId="0" borderId="10" xfId="0" applyFont="1" applyBorder="1" applyAlignment="1" applyProtection="1"/>
    <xf numFmtId="0" fontId="5" fillId="0" borderId="10" xfId="0" applyFont="1" applyBorder="1" applyProtection="1"/>
    <xf numFmtId="166" fontId="5" fillId="0" borderId="0" xfId="0" applyNumberFormat="1" applyFont="1" applyBorder="1" applyAlignment="1" applyProtection="1">
      <alignment horizontal="center"/>
    </xf>
    <xf numFmtId="0" fontId="6" fillId="7" borderId="36" xfId="0" applyFont="1" applyFill="1" applyBorder="1" applyAlignment="1" applyProtection="1">
      <alignment horizontal="center" wrapText="1"/>
    </xf>
    <xf numFmtId="166" fontId="6" fillId="7" borderId="36" xfId="0" applyNumberFormat="1" applyFont="1" applyFill="1" applyBorder="1" applyAlignment="1" applyProtection="1">
      <alignment horizontal="center" wrapText="1"/>
    </xf>
    <xf numFmtId="0" fontId="6" fillId="7" borderId="36" xfId="0" applyFont="1" applyFill="1" applyBorder="1" applyAlignment="1" applyProtection="1">
      <alignment horizontal="center" shrinkToFit="1"/>
    </xf>
    <xf numFmtId="0" fontId="3" fillId="0" borderId="3" xfId="0" applyFont="1" applyBorder="1" applyProtection="1"/>
    <xf numFmtId="166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shrinkToFit="1"/>
    </xf>
    <xf numFmtId="0" fontId="3" fillId="0" borderId="9" xfId="0" applyFont="1" applyBorder="1" applyAlignment="1" applyProtection="1"/>
    <xf numFmtId="0" fontId="16" fillId="0" borderId="9" xfId="0" applyFont="1" applyBorder="1" applyAlignment="1" applyProtection="1">
      <alignment horizontal="center"/>
    </xf>
    <xf numFmtId="166" fontId="5" fillId="0" borderId="9" xfId="0" applyNumberFormat="1" applyFont="1" applyBorder="1" applyAlignment="1" applyProtection="1">
      <alignment horizontal="center" shrinkToFit="1"/>
    </xf>
    <xf numFmtId="0" fontId="6" fillId="0" borderId="16" xfId="0" applyFont="1" applyBorder="1" applyProtection="1"/>
    <xf numFmtId="166" fontId="5" fillId="0" borderId="10" xfId="0" applyNumberFormat="1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 shrinkToFit="1"/>
    </xf>
    <xf numFmtId="0" fontId="8" fillId="7" borderId="36" xfId="2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2" borderId="0" xfId="2" applyFont="1" applyFill="1" applyBorder="1" applyAlignment="1" applyProtection="1">
      <alignment horizontal="center"/>
    </xf>
    <xf numFmtId="49" fontId="2" fillId="2" borderId="0" xfId="2" applyNumberFormat="1" applyFont="1" applyFill="1" applyBorder="1" applyAlignment="1" applyProtection="1">
      <alignment horizontal="center"/>
    </xf>
    <xf numFmtId="0" fontId="5" fillId="0" borderId="11" xfId="0" applyFont="1" applyBorder="1" applyProtection="1"/>
    <xf numFmtId="0" fontId="7" fillId="2" borderId="3" xfId="2" applyFont="1" applyFill="1" applyBorder="1" applyAlignment="1" applyProtection="1">
      <alignment horizontal="left" wrapText="1"/>
    </xf>
    <xf numFmtId="0" fontId="5" fillId="0" borderId="18" xfId="0" applyFont="1" applyBorder="1" applyProtection="1"/>
    <xf numFmtId="0" fontId="15" fillId="0" borderId="10" xfId="0" applyFont="1" applyBorder="1" applyAlignment="1" applyProtection="1">
      <alignment horizontal="center" shrinkToFit="1"/>
    </xf>
    <xf numFmtId="166" fontId="5" fillId="0" borderId="6" xfId="0" applyNumberFormat="1" applyFont="1" applyBorder="1" applyAlignment="1" applyProtection="1">
      <alignment horizontal="center"/>
    </xf>
    <xf numFmtId="166" fontId="6" fillId="4" borderId="1" xfId="0" applyNumberFormat="1" applyFont="1" applyFill="1" applyBorder="1" applyAlignment="1" applyProtection="1">
      <alignment horizontal="left" wrapText="1"/>
    </xf>
    <xf numFmtId="166" fontId="5" fillId="4" borderId="1" xfId="0" applyNumberFormat="1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wrapText="1"/>
    </xf>
    <xf numFmtId="0" fontId="5" fillId="0" borderId="9" xfId="0" applyFont="1" applyBorder="1" applyAlignment="1" applyProtection="1">
      <alignment horizontal="center"/>
    </xf>
    <xf numFmtId="166" fontId="5" fillId="0" borderId="8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shrinkToFit="1"/>
    </xf>
    <xf numFmtId="0" fontId="5" fillId="0" borderId="5" xfId="0" applyFont="1" applyBorder="1" applyAlignment="1" applyProtection="1">
      <alignment horizontal="center"/>
    </xf>
    <xf numFmtId="0" fontId="6" fillId="7" borderId="16" xfId="0" applyFont="1" applyFill="1" applyBorder="1" applyAlignment="1" applyProtection="1">
      <alignment horizontal="left" wrapText="1"/>
    </xf>
    <xf numFmtId="0" fontId="3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/>
    <xf numFmtId="0" fontId="3" fillId="0" borderId="9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wrapText="1"/>
    </xf>
    <xf numFmtId="0" fontId="25" fillId="0" borderId="19" xfId="0" applyFont="1" applyFill="1" applyBorder="1" applyAlignment="1" applyProtection="1"/>
    <xf numFmtId="0" fontId="5" fillId="0" borderId="24" xfId="0" applyFont="1" applyFill="1" applyBorder="1" applyAlignment="1" applyProtection="1">
      <alignment horizontal="center" wrapText="1"/>
    </xf>
    <xf numFmtId="0" fontId="24" fillId="0" borderId="6" xfId="0" applyFont="1" applyBorder="1" applyAlignment="1" applyProtection="1"/>
    <xf numFmtId="0" fontId="5" fillId="0" borderId="7" xfId="0" applyFont="1" applyFill="1" applyBorder="1" applyAlignment="1" applyProtection="1">
      <alignment horizontal="center" wrapText="1"/>
    </xf>
    <xf numFmtId="0" fontId="6" fillId="0" borderId="16" xfId="0" applyFont="1" applyFill="1" applyBorder="1" applyAlignment="1" applyProtection="1">
      <alignment horizontal="right" wrapText="1"/>
    </xf>
    <xf numFmtId="0" fontId="5" fillId="0" borderId="17" xfId="0" applyFont="1" applyFill="1" applyBorder="1" applyAlignment="1" applyProtection="1">
      <alignment horizontal="center" wrapText="1"/>
    </xf>
    <xf numFmtId="0" fontId="5" fillId="0" borderId="6" xfId="0" applyFont="1" applyFill="1" applyBorder="1" applyAlignment="1" applyProtection="1">
      <alignment horizontal="left" wrapText="1"/>
    </xf>
    <xf numFmtId="166" fontId="5" fillId="0" borderId="7" xfId="0" applyNumberFormat="1" applyFont="1" applyBorder="1" applyAlignment="1" applyProtection="1">
      <alignment horizontal="center" wrapText="1"/>
    </xf>
    <xf numFmtId="49" fontId="24" fillId="0" borderId="9" xfId="2" applyNumberFormat="1" applyFont="1" applyFill="1" applyBorder="1" applyAlignment="1" applyProtection="1"/>
    <xf numFmtId="0" fontId="5" fillId="0" borderId="11" xfId="0" applyFont="1" applyFill="1" applyBorder="1" applyAlignment="1" applyProtection="1">
      <alignment wrapText="1"/>
    </xf>
    <xf numFmtId="0" fontId="25" fillId="0" borderId="10" xfId="0" applyFont="1" applyFill="1" applyBorder="1" applyAlignment="1" applyProtection="1"/>
    <xf numFmtId="0" fontId="8" fillId="7" borderId="16" xfId="2" applyFont="1" applyFill="1" applyBorder="1" applyAlignment="1" applyProtection="1">
      <alignment horizontal="left" wrapText="1"/>
    </xf>
    <xf numFmtId="166" fontId="5" fillId="0" borderId="1" xfId="0" applyNumberFormat="1" applyFont="1" applyBorder="1" applyAlignment="1" applyProtection="1">
      <alignment horizontal="center" wrapText="1"/>
    </xf>
    <xf numFmtId="0" fontId="24" fillId="0" borderId="16" xfId="0" applyFont="1" applyFill="1" applyBorder="1" applyAlignment="1" applyProtection="1"/>
    <xf numFmtId="0" fontId="6" fillId="0" borderId="10" xfId="0" applyFont="1" applyBorder="1" applyAlignment="1" applyProtection="1">
      <alignment horizontal="right" wrapText="1"/>
    </xf>
    <xf numFmtId="166" fontId="5" fillId="0" borderId="17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left" wrapText="1"/>
    </xf>
    <xf numFmtId="0" fontId="6" fillId="7" borderId="36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/>
    <xf numFmtId="0" fontId="15" fillId="0" borderId="25" xfId="0" applyFont="1" applyFill="1" applyBorder="1" applyAlignment="1" applyProtection="1">
      <alignment horizontal="center" wrapText="1"/>
    </xf>
    <xf numFmtId="0" fontId="5" fillId="0" borderId="22" xfId="0" applyFont="1" applyFill="1" applyBorder="1" applyAlignment="1" applyProtection="1">
      <alignment wrapText="1"/>
    </xf>
    <xf numFmtId="0" fontId="15" fillId="0" borderId="27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wrapText="1"/>
    </xf>
    <xf numFmtId="0" fontId="15" fillId="0" borderId="46" xfId="0" applyFont="1" applyFill="1" applyBorder="1" applyAlignment="1" applyProtection="1">
      <alignment horizontal="center" wrapText="1"/>
    </xf>
    <xf numFmtId="0" fontId="5" fillId="0" borderId="45" xfId="0" applyFont="1" applyFill="1" applyBorder="1" applyAlignment="1" applyProtection="1">
      <alignment wrapText="1"/>
    </xf>
    <xf numFmtId="0" fontId="15" fillId="0" borderId="47" xfId="0" applyFont="1" applyFill="1" applyBorder="1" applyAlignment="1" applyProtection="1">
      <alignment horizontal="center" wrapText="1"/>
    </xf>
    <xf numFmtId="0" fontId="1" fillId="0" borderId="45" xfId="2" applyFont="1" applyFill="1" applyBorder="1" applyAlignment="1" applyProtection="1"/>
    <xf numFmtId="0" fontId="1" fillId="0" borderId="28" xfId="2" applyFont="1" applyFill="1" applyBorder="1" applyAlignment="1" applyProtection="1"/>
    <xf numFmtId="0" fontId="15" fillId="0" borderId="36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15" fillId="0" borderId="2" xfId="0" applyFont="1" applyBorder="1" applyAlignment="1" applyProtection="1">
      <alignment horizontal="center" wrapText="1"/>
    </xf>
    <xf numFmtId="0" fontId="7" fillId="2" borderId="9" xfId="1" applyNumberFormat="1" applyFont="1" applyFill="1" applyBorder="1" applyAlignment="1" applyProtection="1">
      <alignment horizontal="left" wrapText="1"/>
    </xf>
    <xf numFmtId="0" fontId="5" fillId="2" borderId="7" xfId="0" applyFont="1" applyFill="1" applyBorder="1" applyAlignment="1" applyProtection="1"/>
    <xf numFmtId="0" fontId="15" fillId="2" borderId="25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wrapText="1"/>
    </xf>
    <xf numFmtId="0" fontId="15" fillId="2" borderId="27" xfId="0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/>
    <xf numFmtId="0" fontId="15" fillId="2" borderId="1" xfId="0" applyFont="1" applyFill="1" applyBorder="1" applyAlignment="1" applyProtection="1">
      <alignment horizontal="center" wrapText="1"/>
    </xf>
    <xf numFmtId="166" fontId="5" fillId="2" borderId="1" xfId="0" applyNumberFormat="1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wrapText="1"/>
    </xf>
    <xf numFmtId="1" fontId="11" fillId="0" borderId="7" xfId="0" applyNumberFormat="1" applyFont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left"/>
    </xf>
    <xf numFmtId="0" fontId="8" fillId="11" borderId="0" xfId="2" applyNumberFormat="1" applyFont="1" applyFill="1" applyBorder="1" applyAlignment="1" applyProtection="1">
      <alignment horizontal="left"/>
    </xf>
    <xf numFmtId="1" fontId="11" fillId="2" borderId="0" xfId="0" applyNumberFormat="1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/>
    </xf>
    <xf numFmtId="0" fontId="6" fillId="7" borderId="35" xfId="0" applyFont="1" applyFill="1" applyBorder="1" applyAlignment="1" applyProtection="1">
      <alignment horizontal="left" wrapText="1"/>
    </xf>
    <xf numFmtId="0" fontId="15" fillId="0" borderId="2" xfId="0" applyFont="1" applyFill="1" applyBorder="1" applyAlignment="1" applyProtection="1">
      <alignment horizontal="center" wrapText="1"/>
    </xf>
    <xf numFmtId="49" fontId="7" fillId="0" borderId="9" xfId="2" applyNumberFormat="1" applyFont="1" applyFill="1" applyBorder="1" applyAlignment="1" applyProtection="1">
      <alignment horizontal="left" wrapText="1"/>
    </xf>
    <xf numFmtId="0" fontId="15" fillId="0" borderId="1" xfId="0" applyFont="1" applyFill="1" applyBorder="1" applyAlignment="1" applyProtection="1">
      <alignment horizontal="center" wrapText="1"/>
    </xf>
    <xf numFmtId="0" fontId="2" fillId="0" borderId="24" xfId="2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wrapText="1"/>
    </xf>
    <xf numFmtId="166" fontId="5" fillId="4" borderId="7" xfId="0" applyNumberFormat="1" applyFont="1" applyFill="1" applyBorder="1" applyAlignment="1" applyProtection="1">
      <alignment horizontal="center" wrapText="1"/>
    </xf>
    <xf numFmtId="0" fontId="5" fillId="0" borderId="20" xfId="0" applyFont="1" applyFill="1" applyBorder="1" applyAlignment="1" applyProtection="1">
      <alignment wrapText="1"/>
    </xf>
    <xf numFmtId="0" fontId="5" fillId="0" borderId="11" xfId="0" applyFont="1" applyFill="1" applyBorder="1" applyAlignment="1" applyProtection="1">
      <alignment horizontal="center" wrapText="1"/>
    </xf>
    <xf numFmtId="0" fontId="5" fillId="0" borderId="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8" fillId="0" borderId="6" xfId="2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wrapText="1"/>
    </xf>
    <xf numFmtId="0" fontId="2" fillId="0" borderId="6" xfId="2" applyFont="1" applyFill="1" applyBorder="1" applyAlignment="1" applyProtection="1">
      <alignment horizontal="center" wrapText="1"/>
    </xf>
    <xf numFmtId="49" fontId="2" fillId="0" borderId="6" xfId="2" applyNumberFormat="1" applyFont="1" applyFill="1" applyBorder="1" applyAlignment="1" applyProtection="1">
      <alignment horizontal="center" wrapText="1"/>
    </xf>
    <xf numFmtId="0" fontId="2" fillId="0" borderId="6" xfId="2" applyFont="1" applyFill="1" applyBorder="1" applyAlignment="1" applyProtection="1">
      <alignment horizontal="left" wrapText="1"/>
    </xf>
    <xf numFmtId="0" fontId="6" fillId="0" borderId="6" xfId="0" applyFont="1" applyFill="1" applyBorder="1" applyAlignment="1" applyProtection="1">
      <alignment horizontal="right" wrapText="1"/>
    </xf>
    <xf numFmtId="0" fontId="17" fillId="0" borderId="31" xfId="0" applyFont="1" applyFill="1" applyBorder="1" applyAlignment="1" applyProtection="1">
      <alignment horizontal="center"/>
    </xf>
    <xf numFmtId="0" fontId="5" fillId="0" borderId="6" xfId="0" applyFont="1" applyFill="1" applyBorder="1" applyProtection="1"/>
    <xf numFmtId="0" fontId="8" fillId="0" borderId="32" xfId="2" applyNumberFormat="1" applyFont="1" applyFill="1" applyBorder="1" applyAlignment="1" applyProtection="1">
      <alignment horizontal="left" wrapText="1"/>
    </xf>
    <xf numFmtId="0" fontId="2" fillId="0" borderId="32" xfId="2" applyFont="1" applyFill="1" applyBorder="1" applyAlignment="1" applyProtection="1">
      <alignment horizontal="center" wrapText="1"/>
    </xf>
    <xf numFmtId="0" fontId="8" fillId="0" borderId="32" xfId="2" applyFont="1" applyFill="1" applyBorder="1" applyAlignment="1" applyProtection="1">
      <alignment horizontal="center" wrapText="1"/>
    </xf>
    <xf numFmtId="0" fontId="8" fillId="0" borderId="6" xfId="2" applyFont="1" applyFill="1" applyBorder="1" applyProtection="1"/>
    <xf numFmtId="0" fontId="2" fillId="0" borderId="6" xfId="2" applyFont="1" applyFill="1" applyBorder="1" applyProtection="1"/>
    <xf numFmtId="0" fontId="2" fillId="0" borderId="1" xfId="2" applyNumberFormat="1" applyFont="1" applyFill="1" applyBorder="1" applyAlignment="1" applyProtection="1">
      <alignment horizontal="left" wrapText="1"/>
    </xf>
    <xf numFmtId="0" fontId="2" fillId="0" borderId="1" xfId="2" applyFont="1" applyFill="1" applyBorder="1" applyAlignment="1" applyProtection="1">
      <alignment horizontal="center"/>
    </xf>
    <xf numFmtId="0" fontId="5" fillId="0" borderId="9" xfId="0" applyFont="1" applyFill="1" applyBorder="1" applyProtection="1"/>
    <xf numFmtId="0" fontId="2" fillId="0" borderId="6" xfId="2" applyFont="1" applyFill="1" applyBorder="1" applyAlignment="1" applyProtection="1">
      <alignment horizontal="center"/>
    </xf>
    <xf numFmtId="49" fontId="2" fillId="0" borderId="1" xfId="2" applyNumberFormat="1" applyFont="1" applyFill="1" applyBorder="1" applyAlignment="1" applyProtection="1">
      <alignment horizontal="left"/>
    </xf>
    <xf numFmtId="49" fontId="2" fillId="0" borderId="1" xfId="2" applyNumberFormat="1" applyFont="1" applyFill="1" applyBorder="1" applyAlignment="1" applyProtection="1">
      <alignment horizontal="left" wrapText="1"/>
    </xf>
    <xf numFmtId="0" fontId="2" fillId="0" borderId="6" xfId="2" applyFont="1" applyFill="1" applyBorder="1" applyAlignment="1" applyProtection="1"/>
    <xf numFmtId="0" fontId="2" fillId="0" borderId="33" xfId="2" applyNumberFormat="1" applyFont="1" applyFill="1" applyBorder="1" applyAlignment="1" applyProtection="1">
      <alignment horizontal="left" wrapText="1"/>
    </xf>
    <xf numFmtId="0" fontId="2" fillId="0" borderId="33" xfId="2" applyFont="1" applyFill="1" applyBorder="1" applyAlignment="1" applyProtection="1">
      <alignment horizontal="center"/>
    </xf>
    <xf numFmtId="49" fontId="8" fillId="0" borderId="32" xfId="2" applyNumberFormat="1" applyFont="1" applyFill="1" applyBorder="1" applyAlignment="1" applyProtection="1">
      <alignment horizontal="left" wrapText="1"/>
    </xf>
    <xf numFmtId="0" fontId="19" fillId="0" borderId="32" xfId="2" applyFont="1" applyFill="1" applyBorder="1" applyAlignment="1" applyProtection="1">
      <alignment horizontal="center" wrapText="1"/>
    </xf>
    <xf numFmtId="0" fontId="2" fillId="0" borderId="6" xfId="2" applyFont="1" applyFill="1" applyBorder="1" applyAlignment="1" applyProtection="1">
      <alignment wrapText="1"/>
    </xf>
    <xf numFmtId="0" fontId="16" fillId="0" borderId="1" xfId="2" applyFont="1" applyFill="1" applyBorder="1" applyAlignment="1" applyProtection="1">
      <alignment horizontal="center"/>
    </xf>
    <xf numFmtId="49" fontId="2" fillId="0" borderId="33" xfId="2" applyNumberFormat="1" applyFont="1" applyFill="1" applyBorder="1" applyAlignment="1" applyProtection="1">
      <alignment horizontal="left"/>
    </xf>
    <xf numFmtId="0" fontId="17" fillId="0" borderId="33" xfId="0" applyFont="1" applyFill="1" applyBorder="1" applyProtection="1"/>
    <xf numFmtId="0" fontId="2" fillId="0" borderId="31" xfId="2" applyFont="1" applyFill="1" applyBorder="1" applyProtection="1"/>
    <xf numFmtId="0" fontId="5" fillId="0" borderId="10" xfId="0" applyFont="1" applyBorder="1" applyAlignment="1" applyProtection="1"/>
    <xf numFmtId="0" fontId="6" fillId="0" borderId="1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center" wrapText="1"/>
    </xf>
    <xf numFmtId="0" fontId="5" fillId="10" borderId="6" xfId="0" applyFont="1" applyFill="1" applyBorder="1" applyAlignment="1" applyProtection="1">
      <alignment horizontal="left"/>
    </xf>
    <xf numFmtId="0" fontId="5" fillId="10" borderId="2" xfId="0" applyFont="1" applyFill="1" applyBorder="1" applyAlignment="1" applyProtection="1">
      <alignment horizontal="center"/>
    </xf>
    <xf numFmtId="0" fontId="5" fillId="10" borderId="9" xfId="0" applyFont="1" applyFill="1" applyBorder="1" applyProtection="1"/>
    <xf numFmtId="0" fontId="3" fillId="10" borderId="6" xfId="0" applyFont="1" applyFill="1" applyBorder="1" applyAlignment="1" applyProtection="1"/>
    <xf numFmtId="0" fontId="5" fillId="10" borderId="6" xfId="0" applyFont="1" applyFill="1" applyBorder="1" applyProtection="1"/>
    <xf numFmtId="0" fontId="5" fillId="10" borderId="8" xfId="0" applyFont="1" applyFill="1" applyBorder="1" applyAlignment="1" applyProtection="1">
      <alignment horizontal="center"/>
    </xf>
    <xf numFmtId="0" fontId="5" fillId="10" borderId="0" xfId="0" applyFont="1" applyFill="1" applyBorder="1" applyAlignment="1" applyProtection="1">
      <alignment horizontal="center"/>
    </xf>
    <xf numFmtId="0" fontId="3" fillId="10" borderId="6" xfId="0" applyFont="1" applyFill="1" applyBorder="1" applyProtection="1"/>
    <xf numFmtId="0" fontId="5" fillId="2" borderId="6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0" fontId="3" fillId="2" borderId="6" xfId="0" applyFont="1" applyFill="1" applyBorder="1" applyAlignment="1" applyProtection="1"/>
    <xf numFmtId="0" fontId="5" fillId="2" borderId="6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3" fillId="2" borderId="6" xfId="0" applyFont="1" applyFill="1" applyBorder="1" applyProtection="1"/>
    <xf numFmtId="0" fontId="5" fillId="0" borderId="6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10" borderId="6" xfId="1" applyNumberFormat="1" applyFont="1" applyFill="1" applyBorder="1" applyAlignment="1" applyProtection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0" fontId="5" fillId="10" borderId="11" xfId="0" applyFont="1" applyFill="1" applyBorder="1" applyAlignment="1" applyProtection="1">
      <alignment horizontal="left"/>
    </xf>
    <xf numFmtId="0" fontId="5" fillId="10" borderId="10" xfId="0" applyFont="1" applyFill="1" applyBorder="1" applyAlignment="1" applyProtection="1">
      <alignment horizontal="left"/>
    </xf>
    <xf numFmtId="0" fontId="1" fillId="2" borderId="6" xfId="1" applyNumberFormat="1" applyFont="1" applyFill="1" applyBorder="1" applyAlignment="1" applyProtection="1">
      <alignment horizontal="left"/>
    </xf>
    <xf numFmtId="0" fontId="2" fillId="2" borderId="6" xfId="1" applyNumberFormat="1" applyFont="1" applyFill="1" applyBorder="1" applyAlignment="1" applyProtection="1">
      <alignment horizontal="left"/>
    </xf>
    <xf numFmtId="0" fontId="1" fillId="10" borderId="13" xfId="0" applyFont="1" applyFill="1" applyBorder="1" applyAlignment="1" applyProtection="1"/>
    <xf numFmtId="0" fontId="5" fillId="10" borderId="1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</xf>
    <xf numFmtId="0" fontId="6" fillId="4" borderId="1" xfId="0" applyFont="1" applyFill="1" applyBorder="1" applyAlignment="1" applyProtection="1"/>
    <xf numFmtId="0" fontId="6" fillId="3" borderId="1" xfId="0" applyFont="1" applyFill="1" applyBorder="1" applyProtection="1"/>
    <xf numFmtId="0" fontId="5" fillId="0" borderId="11" xfId="0" applyFont="1" applyBorder="1" applyAlignment="1" applyProtection="1"/>
    <xf numFmtId="0" fontId="5" fillId="0" borderId="6" xfId="0" applyFont="1" applyBorder="1" applyAlignment="1" applyProtection="1"/>
    <xf numFmtId="0" fontId="8" fillId="2" borderId="1" xfId="1" applyNumberFormat="1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/>
    </xf>
    <xf numFmtId="0" fontId="6" fillId="3" borderId="40" xfId="0" applyFont="1" applyFill="1" applyBorder="1" applyAlignment="1" applyProtection="1">
      <alignment horizontal="left"/>
    </xf>
    <xf numFmtId="0" fontId="6" fillId="3" borderId="39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2" fillId="2" borderId="11" xfId="1" applyNumberFormat="1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wrapText="1"/>
    </xf>
    <xf numFmtId="3" fontId="5" fillId="2" borderId="2" xfId="0" applyNumberFormat="1" applyFont="1" applyFill="1" applyBorder="1" applyAlignment="1" applyProtection="1">
      <alignment horizontal="center"/>
    </xf>
    <xf numFmtId="167" fontId="5" fillId="2" borderId="2" xfId="0" applyNumberFormat="1" applyFont="1" applyFill="1" applyBorder="1" applyAlignment="1" applyProtection="1">
      <alignment horizontal="center"/>
    </xf>
    <xf numFmtId="0" fontId="5" fillId="0" borderId="11" xfId="0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19" xfId="0" applyFont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0" borderId="19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wrapText="1"/>
    </xf>
    <xf numFmtId="0" fontId="5" fillId="0" borderId="1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10" xfId="0" applyFont="1" applyBorder="1" applyProtection="1"/>
    <xf numFmtId="0" fontId="18" fillId="0" borderId="19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center"/>
    </xf>
    <xf numFmtId="0" fontId="8" fillId="2" borderId="10" xfId="1" applyNumberFormat="1" applyFont="1" applyFill="1" applyBorder="1" applyAlignment="1" applyProtection="1">
      <alignment horizontal="center" wrapText="1"/>
    </xf>
    <xf numFmtId="0" fontId="26" fillId="0" borderId="19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wrapText="1"/>
    </xf>
    <xf numFmtId="0" fontId="2" fillId="0" borderId="1" xfId="1" applyNumberFormat="1" applyFont="1" applyFill="1" applyBorder="1" applyAlignment="1" applyProtection="1"/>
    <xf numFmtId="0" fontId="24" fillId="0" borderId="1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5" fillId="0" borderId="11" xfId="0" applyFont="1" applyFill="1" applyBorder="1" applyAlignment="1" applyProtection="1"/>
    <xf numFmtId="0" fontId="15" fillId="0" borderId="6" xfId="0" applyFont="1" applyFill="1" applyBorder="1" applyAlignment="1" applyProtection="1">
      <alignment horizontal="center"/>
    </xf>
    <xf numFmtId="0" fontId="26" fillId="0" borderId="18" xfId="0" applyFont="1" applyBorder="1" applyAlignment="1" applyProtection="1">
      <alignment horizontal="center"/>
    </xf>
    <xf numFmtId="0" fontId="5" fillId="0" borderId="6" xfId="0" applyFont="1" applyFill="1" applyBorder="1" applyAlignment="1" applyProtection="1"/>
    <xf numFmtId="0" fontId="5" fillId="0" borderId="8" xfId="0" applyFont="1" applyFill="1" applyBorder="1" applyAlignment="1" applyProtection="1">
      <alignment horizontal="center"/>
    </xf>
    <xf numFmtId="0" fontId="26" fillId="0" borderId="9" xfId="0" applyFont="1" applyBorder="1" applyAlignment="1" applyProtection="1">
      <alignment horizontal="center"/>
    </xf>
    <xf numFmtId="0" fontId="2" fillId="10" borderId="1" xfId="1" applyNumberFormat="1" applyFont="1" applyFill="1" applyBorder="1" applyAlignment="1" applyProtection="1"/>
    <xf numFmtId="0" fontId="9" fillId="0" borderId="6" xfId="0" applyFont="1" applyBorder="1" applyProtection="1"/>
    <xf numFmtId="0" fontId="5" fillId="10" borderId="11" xfId="0" applyFont="1" applyFill="1" applyBorder="1" applyAlignment="1" applyProtection="1"/>
    <xf numFmtId="0" fontId="15" fillId="10" borderId="6" xfId="0" applyFont="1" applyFill="1" applyBorder="1" applyAlignment="1" applyProtection="1">
      <alignment horizontal="center"/>
    </xf>
    <xf numFmtId="0" fontId="5" fillId="10" borderId="6" xfId="0" applyFont="1" applyFill="1" applyBorder="1" applyAlignment="1" applyProtection="1"/>
    <xf numFmtId="0" fontId="5" fillId="10" borderId="10" xfId="0" applyFont="1" applyFill="1" applyBorder="1" applyAlignment="1" applyProtection="1"/>
    <xf numFmtId="0" fontId="6" fillId="0" borderId="6" xfId="0" applyFont="1" applyFill="1" applyBorder="1" applyAlignment="1" applyProtection="1">
      <alignment horizontal="center"/>
    </xf>
    <xf numFmtId="0" fontId="18" fillId="0" borderId="9" xfId="0" applyFont="1" applyBorder="1" applyAlignment="1" applyProtection="1">
      <alignment horizontal="center"/>
    </xf>
    <xf numFmtId="0" fontId="2" fillId="10" borderId="1" xfId="1" applyNumberFormat="1" applyFont="1" applyFill="1" applyBorder="1" applyAlignment="1" applyProtection="1">
      <alignment wrapText="1"/>
    </xf>
    <xf numFmtId="0" fontId="24" fillId="10" borderId="6" xfId="0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wrapText="1"/>
    </xf>
    <xf numFmtId="0" fontId="5" fillId="2" borderId="17" xfId="0" applyFont="1" applyFill="1" applyBorder="1" applyAlignment="1" applyProtection="1"/>
    <xf numFmtId="0" fontId="24" fillId="2" borderId="10" xfId="0" applyFont="1" applyFill="1" applyBorder="1" applyAlignment="1" applyProtection="1">
      <alignment horizontal="center"/>
    </xf>
    <xf numFmtId="0" fontId="5" fillId="10" borderId="1" xfId="0" applyFont="1" applyFill="1" applyBorder="1" applyAlignment="1" applyProtection="1"/>
    <xf numFmtId="0" fontId="8" fillId="2" borderId="19" xfId="1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/>
    <xf numFmtId="0" fontId="24" fillId="2" borderId="0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/>
    <xf numFmtId="0" fontId="5" fillId="0" borderId="9" xfId="0" applyFont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15" fillId="2" borderId="6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right" wrapText="1"/>
    </xf>
    <xf numFmtId="0" fontId="15" fillId="2" borderId="1" xfId="0" applyFont="1" applyFill="1" applyBorder="1" applyAlignment="1" applyProtection="1">
      <alignment horizontal="left" wrapText="1"/>
    </xf>
    <xf numFmtId="0" fontId="5" fillId="2" borderId="9" xfId="0" applyFont="1" applyFill="1" applyBorder="1" applyAlignment="1" applyProtection="1">
      <alignment wrapText="1"/>
    </xf>
    <xf numFmtId="0" fontId="15" fillId="2" borderId="6" xfId="0" applyFont="1" applyFill="1" applyBorder="1" applyAlignment="1" applyProtection="1">
      <alignment horizontal="center" wrapText="1"/>
    </xf>
    <xf numFmtId="0" fontId="6" fillId="2" borderId="37" xfId="0" applyFont="1" applyFill="1" applyBorder="1" applyAlignment="1" applyProtection="1">
      <alignment horizontal="right" wrapText="1"/>
    </xf>
    <xf numFmtId="0" fontId="6" fillId="8" borderId="1" xfId="0" applyFont="1" applyFill="1" applyBorder="1" applyAlignment="1" applyProtection="1"/>
    <xf numFmtId="0" fontId="5" fillId="8" borderId="1" xfId="0" applyFont="1" applyFill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0" fontId="9" fillId="0" borderId="11" xfId="0" applyFont="1" applyBorder="1" applyProtection="1"/>
    <xf numFmtId="0" fontId="7" fillId="2" borderId="1" xfId="1" applyNumberFormat="1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wrapText="1"/>
    </xf>
    <xf numFmtId="0" fontId="6" fillId="3" borderId="3" xfId="0" applyFont="1" applyFill="1" applyBorder="1" applyAlignment="1" applyProtection="1">
      <alignment wrapText="1"/>
    </xf>
    <xf numFmtId="0" fontId="6" fillId="3" borderId="3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wrapText="1"/>
    </xf>
    <xf numFmtId="0" fontId="5" fillId="0" borderId="30" xfId="0" applyFont="1" applyBorder="1" applyAlignment="1" applyProtection="1">
      <alignment wrapText="1"/>
    </xf>
    <xf numFmtId="0" fontId="7" fillId="0" borderId="24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left" wrapText="1"/>
      <protection locked="0"/>
    </xf>
    <xf numFmtId="166" fontId="6" fillId="0" borderId="16" xfId="0" applyNumberFormat="1" applyFont="1" applyBorder="1" applyAlignment="1" applyProtection="1">
      <alignment horizontal="right" wrapText="1"/>
    </xf>
    <xf numFmtId="0" fontId="15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5" fillId="0" borderId="16" xfId="0" applyFont="1" applyFill="1" applyBorder="1" applyAlignment="1" applyProtection="1">
      <alignment wrapText="1"/>
    </xf>
    <xf numFmtId="0" fontId="24" fillId="0" borderId="6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wrapText="1"/>
    </xf>
    <xf numFmtId="17" fontId="7" fillId="0" borderId="1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6" fillId="7" borderId="35" xfId="0" applyFont="1" applyFill="1" applyBorder="1" applyAlignment="1" applyProtection="1">
      <alignment horizontal="center" wrapText="1"/>
    </xf>
    <xf numFmtId="166" fontId="6" fillId="7" borderId="0" xfId="0" applyNumberFormat="1" applyFont="1" applyFill="1" applyBorder="1" applyAlignment="1" applyProtection="1">
      <alignment horizontal="center" wrapText="1"/>
    </xf>
    <xf numFmtId="166" fontId="3" fillId="0" borderId="1" xfId="0" applyNumberFormat="1" applyFont="1" applyBorder="1" applyAlignment="1" applyProtection="1">
      <alignment horizontal="center" wrapText="1"/>
    </xf>
    <xf numFmtId="0" fontId="5" fillId="0" borderId="9" xfId="0" applyFont="1" applyFill="1" applyBorder="1" applyAlignment="1" applyProtection="1">
      <alignment wrapText="1"/>
    </xf>
    <xf numFmtId="0" fontId="22" fillId="0" borderId="17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/>
    <xf numFmtId="0" fontId="5" fillId="7" borderId="0" xfId="0" applyFont="1" applyFill="1" applyBorder="1" applyAlignment="1" applyProtection="1"/>
    <xf numFmtId="0" fontId="5" fillId="7" borderId="0" xfId="0" applyFont="1" applyFill="1" applyBorder="1" applyAlignment="1" applyProtection="1">
      <alignment horizontal="left" wrapText="1"/>
    </xf>
    <xf numFmtId="0" fontId="3" fillId="7" borderId="0" xfId="0" applyFont="1" applyFill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 wrapText="1"/>
      <protection locked="0"/>
    </xf>
    <xf numFmtId="0" fontId="5" fillId="7" borderId="0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wrapText="1"/>
    </xf>
    <xf numFmtId="0" fontId="15" fillId="0" borderId="66" xfId="0" applyFont="1" applyFill="1" applyBorder="1" applyAlignment="1" applyProtection="1">
      <alignment horizontal="center" wrapText="1"/>
    </xf>
    <xf numFmtId="0" fontId="5" fillId="0" borderId="35" xfId="0" applyFont="1" applyBorder="1" applyAlignment="1" applyProtection="1">
      <alignment horizontal="left" vertical="top"/>
    </xf>
    <xf numFmtId="0" fontId="5" fillId="0" borderId="35" xfId="0" applyFont="1" applyBorder="1" applyAlignment="1" applyProtection="1">
      <alignment horizontal="left" vertical="top" wrapText="1"/>
    </xf>
    <xf numFmtId="166" fontId="6" fillId="0" borderId="0" xfId="0" applyNumberFormat="1" applyFont="1" applyBorder="1" applyAlignment="1" applyProtection="1">
      <alignment horizontal="right" wrapText="1"/>
    </xf>
    <xf numFmtId="0" fontId="1" fillId="0" borderId="1" xfId="2" applyFont="1" applyFill="1" applyBorder="1" applyAlignment="1" applyProtection="1">
      <alignment wrapText="1"/>
    </xf>
    <xf numFmtId="0" fontId="16" fillId="4" borderId="33" xfId="2" applyFont="1" applyFill="1" applyBorder="1" applyAlignment="1" applyProtection="1">
      <alignment horizontal="left" wrapText="1"/>
    </xf>
    <xf numFmtId="0" fontId="8" fillId="4" borderId="38" xfId="2" applyFont="1" applyFill="1" applyBorder="1" applyAlignment="1" applyProtection="1">
      <alignment horizontal="right"/>
    </xf>
    <xf numFmtId="0" fontId="2" fillId="4" borderId="1" xfId="2" applyFont="1" applyFill="1" applyBorder="1" applyAlignment="1" applyProtection="1">
      <alignment horizontal="center"/>
    </xf>
    <xf numFmtId="0" fontId="7" fillId="4" borderId="33" xfId="2" applyFont="1" applyFill="1" applyBorder="1" applyAlignment="1" applyProtection="1">
      <alignment horizontal="center"/>
    </xf>
    <xf numFmtId="41" fontId="11" fillId="6" borderId="7" xfId="0" applyNumberFormat="1" applyFont="1" applyFill="1" applyBorder="1" applyProtection="1"/>
    <xf numFmtId="0" fontId="11" fillId="0" borderId="6" xfId="0" applyFont="1" applyBorder="1" applyProtection="1"/>
    <xf numFmtId="1" fontId="11" fillId="0" borderId="6" xfId="0" applyNumberFormat="1" applyFont="1" applyBorder="1" applyAlignment="1" applyProtection="1">
      <alignment horizontal="right"/>
    </xf>
    <xf numFmtId="0" fontId="14" fillId="0" borderId="6" xfId="0" applyFont="1" applyBorder="1" applyProtection="1"/>
    <xf numFmtId="1" fontId="14" fillId="0" borderId="6" xfId="0" applyNumberFormat="1" applyFont="1" applyBorder="1" applyAlignment="1" applyProtection="1">
      <alignment horizontal="right"/>
    </xf>
    <xf numFmtId="0" fontId="27" fillId="0" borderId="6" xfId="0" applyFont="1" applyBorder="1" applyAlignment="1" applyProtection="1">
      <alignment horizontal="left"/>
    </xf>
    <xf numFmtId="0" fontId="21" fillId="0" borderId="6" xfId="0" applyFont="1" applyBorder="1" applyAlignment="1" applyProtection="1">
      <alignment horizontal="left"/>
    </xf>
    <xf numFmtId="0" fontId="12" fillId="0" borderId="6" xfId="0" applyFont="1" applyBorder="1" applyProtection="1"/>
    <xf numFmtId="164" fontId="11" fillId="0" borderId="6" xfId="0" applyNumberFormat="1" applyFont="1" applyBorder="1" applyProtection="1"/>
    <xf numFmtId="0" fontId="13" fillId="5" borderId="8" xfId="0" applyFont="1" applyFill="1" applyBorder="1" applyAlignment="1" applyProtection="1"/>
    <xf numFmtId="0" fontId="0" fillId="5" borderId="5" xfId="0" applyFont="1" applyFill="1" applyBorder="1" applyAlignment="1" applyProtection="1"/>
    <xf numFmtId="49" fontId="11" fillId="0" borderId="6" xfId="0" applyNumberFormat="1" applyFont="1" applyBorder="1" applyProtection="1"/>
    <xf numFmtId="0" fontId="11" fillId="0" borderId="8" xfId="0" applyFont="1" applyBorder="1" applyProtection="1"/>
    <xf numFmtId="0" fontId="14" fillId="0" borderId="6" xfId="0" applyFont="1" applyFill="1" applyBorder="1" applyAlignment="1" applyProtection="1">
      <alignment horizontal="right"/>
    </xf>
    <xf numFmtId="49" fontId="12" fillId="0" borderId="8" xfId="0" applyNumberFormat="1" applyFont="1" applyBorder="1" applyAlignment="1" applyProtection="1">
      <alignment horizontal="right"/>
    </xf>
    <xf numFmtId="0" fontId="12" fillId="0" borderId="8" xfId="0" applyFont="1" applyBorder="1" applyAlignment="1" applyProtection="1">
      <alignment horizontal="right"/>
    </xf>
    <xf numFmtId="0" fontId="12" fillId="0" borderId="6" xfId="0" applyFont="1" applyBorder="1" applyAlignment="1" applyProtection="1">
      <alignment horizontal="right"/>
    </xf>
    <xf numFmtId="0" fontId="11" fillId="0" borderId="6" xfId="0" applyFont="1" applyFill="1" applyBorder="1" applyProtection="1"/>
    <xf numFmtId="0" fontId="12" fillId="0" borderId="6" xfId="0" applyFont="1" applyFill="1" applyBorder="1" applyAlignment="1" applyProtection="1">
      <alignment horizontal="left"/>
    </xf>
    <xf numFmtId="166" fontId="2" fillId="2" borderId="21" xfId="1" applyNumberFormat="1" applyFont="1" applyFill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9" fillId="0" borderId="16" xfId="0" applyFont="1" applyBorder="1" applyAlignment="1" applyProtection="1"/>
    <xf numFmtId="166" fontId="5" fillId="0" borderId="35" xfId="0" applyNumberFormat="1" applyFont="1" applyBorder="1" applyAlignment="1" applyProtection="1">
      <alignment horizontal="center"/>
    </xf>
    <xf numFmtId="0" fontId="30" fillId="0" borderId="10" xfId="0" applyFont="1" applyBorder="1" applyAlignment="1" applyProtection="1"/>
    <xf numFmtId="0" fontId="23" fillId="0" borderId="13" xfId="0" applyFont="1" applyBorder="1" applyAlignment="1" applyProtection="1">
      <alignment wrapText="1"/>
    </xf>
    <xf numFmtId="0" fontId="0" fillId="0" borderId="57" xfId="0" applyBorder="1" applyAlignment="1" applyProtection="1"/>
    <xf numFmtId="0" fontId="0" fillId="0" borderId="18" xfId="0" applyBorder="1" applyAlignment="1" applyProtection="1"/>
    <xf numFmtId="0" fontId="22" fillId="0" borderId="20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56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0" fillId="0" borderId="57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6" fillId="7" borderId="35" xfId="0" applyFont="1" applyFill="1" applyBorder="1" applyAlignment="1" applyProtection="1">
      <alignment horizontal="center" wrapText="1"/>
    </xf>
    <xf numFmtId="0" fontId="0" fillId="0" borderId="35" xfId="0" applyBorder="1" applyAlignment="1" applyProtection="1">
      <alignment horizontal="center" wrapText="1"/>
    </xf>
    <xf numFmtId="0" fontId="6" fillId="0" borderId="63" xfId="0" applyFont="1" applyBorder="1" applyAlignment="1" applyProtection="1">
      <alignment horizontal="right" wrapText="1"/>
    </xf>
    <xf numFmtId="0" fontId="6" fillId="0" borderId="39" xfId="0" applyFont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6" fillId="2" borderId="59" xfId="0" applyFont="1" applyFill="1" applyBorder="1" applyAlignment="1" applyProtection="1">
      <alignment horizontal="right" wrapText="1"/>
    </xf>
    <xf numFmtId="0" fontId="8" fillId="9" borderId="58" xfId="2" applyNumberFormat="1" applyFont="1" applyFill="1" applyBorder="1" applyAlignment="1" applyProtection="1">
      <alignment horizontal="right"/>
    </xf>
    <xf numFmtId="0" fontId="8" fillId="9" borderId="65" xfId="2" applyNumberFormat="1" applyFont="1" applyFill="1" applyBorder="1" applyAlignment="1" applyProtection="1">
      <alignment horizontal="right"/>
    </xf>
    <xf numFmtId="0" fontId="6" fillId="4" borderId="66" xfId="0" applyFont="1" applyFill="1" applyBorder="1" applyAlignment="1" applyProtection="1">
      <alignment horizontal="right" wrapText="1" indent="1"/>
    </xf>
    <xf numFmtId="0" fontId="6" fillId="4" borderId="65" xfId="0" applyFont="1" applyFill="1" applyBorder="1" applyAlignment="1" applyProtection="1">
      <alignment horizontal="right" wrapText="1" indent="1"/>
    </xf>
    <xf numFmtId="0" fontId="6" fillId="0" borderId="63" xfId="0" applyFont="1" applyFill="1" applyBorder="1" applyAlignment="1" applyProtection="1">
      <alignment horizontal="right" wrapText="1"/>
    </xf>
    <xf numFmtId="0" fontId="6" fillId="0" borderId="64" xfId="0" applyFont="1" applyFill="1" applyBorder="1" applyAlignment="1" applyProtection="1">
      <alignment horizontal="right" wrapText="1"/>
    </xf>
    <xf numFmtId="0" fontId="6" fillId="0" borderId="8" xfId="0" applyFont="1" applyBorder="1" applyAlignment="1" applyProtection="1">
      <alignment horizontal="right" wrapText="1"/>
    </xf>
    <xf numFmtId="0" fontId="6" fillId="0" borderId="62" xfId="0" applyFont="1" applyBorder="1" applyAlignment="1" applyProtection="1">
      <alignment horizontal="right" wrapText="1"/>
    </xf>
    <xf numFmtId="0" fontId="7" fillId="2" borderId="1" xfId="2" applyFont="1" applyFill="1" applyBorder="1" applyAlignment="1" applyProtection="1">
      <alignment horizontal="left" wrapText="1"/>
    </xf>
    <xf numFmtId="0" fontId="1" fillId="2" borderId="1" xfId="2" applyFont="1" applyFill="1" applyBorder="1" applyAlignment="1" applyProtection="1">
      <alignment horizontal="left" wrapText="1"/>
      <protection locked="0"/>
    </xf>
    <xf numFmtId="0" fontId="2" fillId="2" borderId="1" xfId="2" applyFont="1" applyFill="1" applyBorder="1" applyAlignment="1" applyProtection="1">
      <alignment horizontal="left" wrapText="1"/>
      <protection locked="0"/>
    </xf>
    <xf numFmtId="166" fontId="6" fillId="7" borderId="0" xfId="0" applyNumberFormat="1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0" fontId="7" fillId="0" borderId="1" xfId="2" applyFont="1" applyFill="1" applyBorder="1" applyAlignment="1" applyProtection="1">
      <alignment horizontal="left" wrapText="1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6" fillId="7" borderId="0" xfId="0" applyNumberFormat="1" applyFont="1" applyFill="1" applyBorder="1" applyAlignment="1" applyProtection="1">
      <alignment horizontal="left" wrapText="1"/>
    </xf>
    <xf numFmtId="166" fontId="6" fillId="7" borderId="56" xfId="0" applyNumberFormat="1" applyFont="1" applyFill="1" applyBorder="1" applyAlignment="1" applyProtection="1">
      <alignment horizontal="left" wrapText="1"/>
    </xf>
    <xf numFmtId="0" fontId="6" fillId="0" borderId="13" xfId="0" applyFont="1" applyFill="1" applyBorder="1" applyAlignment="1" applyProtection="1">
      <alignment horizontal="right" wrapText="1"/>
    </xf>
    <xf numFmtId="0" fontId="6" fillId="0" borderId="61" xfId="0" applyFont="1" applyFill="1" applyBorder="1" applyAlignment="1" applyProtection="1">
      <alignment horizontal="right" wrapText="1"/>
    </xf>
    <xf numFmtId="0" fontId="6" fillId="0" borderId="8" xfId="0" applyFont="1" applyFill="1" applyBorder="1" applyAlignment="1" applyProtection="1">
      <alignment horizontal="right" wrapText="1"/>
    </xf>
    <xf numFmtId="0" fontId="6" fillId="0" borderId="62" xfId="0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6" fillId="7" borderId="0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46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right"/>
    </xf>
    <xf numFmtId="0" fontId="6" fillId="0" borderId="60" xfId="0" applyFont="1" applyBorder="1" applyAlignment="1" applyProtection="1">
      <alignment horizontal="right"/>
    </xf>
    <xf numFmtId="0" fontId="20" fillId="0" borderId="16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0" fillId="0" borderId="48" xfId="0" applyBorder="1" applyAlignment="1" applyProtection="1">
      <alignment horizontal="left" vertical="top" wrapText="1"/>
      <protection locked="0"/>
    </xf>
    <xf numFmtId="0" fontId="0" fillId="0" borderId="49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</cellXfs>
  <cellStyles count="5">
    <cellStyle name="Normal" xfId="0" builtinId="0"/>
    <cellStyle name="Normal 2" xfId="2"/>
    <cellStyle name="Normal 3" xfId="1"/>
    <cellStyle name="Percent 2" xfId="4"/>
    <cellStyle name="Percent 3" xfId="3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zoomScaleNormal="100" workbookViewId="0">
      <selection activeCell="F24" sqref="F24"/>
    </sheetView>
  </sheetViews>
  <sheetFormatPr defaultColWidth="7.42578125" defaultRowHeight="14.45" customHeight="1" x14ac:dyDescent="0.2"/>
  <cols>
    <col min="1" max="5" width="7.42578125" style="41"/>
    <col min="6" max="6" width="22.7109375" style="41" customWidth="1"/>
    <col min="7" max="7" width="10.28515625" style="43" customWidth="1"/>
    <col min="8" max="8" width="0.5703125" style="41" customWidth="1"/>
    <col min="9" max="9" width="10.5703125" style="41" customWidth="1"/>
    <col min="10" max="16384" width="7.42578125" style="41"/>
  </cols>
  <sheetData>
    <row r="1" spans="1:9" s="97" customFormat="1" ht="14.45" customHeight="1" x14ac:dyDescent="0.3">
      <c r="A1" s="456" t="s">
        <v>200</v>
      </c>
      <c r="B1" s="457"/>
      <c r="C1" s="457"/>
      <c r="D1" s="457"/>
      <c r="E1" s="457"/>
      <c r="F1" s="457"/>
      <c r="G1" s="98"/>
    </row>
    <row r="2" spans="1:9" ht="14.45" customHeight="1" x14ac:dyDescent="0.25">
      <c r="A2" s="458" t="s">
        <v>41</v>
      </c>
      <c r="B2" s="452"/>
      <c r="C2" s="452"/>
      <c r="D2" s="452"/>
      <c r="E2" s="452"/>
      <c r="F2" s="452"/>
    </row>
    <row r="3" spans="1:9" ht="14.45" customHeight="1" x14ac:dyDescent="0.25">
      <c r="A3" s="458" t="s">
        <v>216</v>
      </c>
      <c r="B3" s="452"/>
      <c r="C3" s="452"/>
      <c r="D3" s="452"/>
      <c r="E3" s="452"/>
      <c r="F3" s="452"/>
      <c r="G3" s="43" t="s">
        <v>42</v>
      </c>
      <c r="I3" s="106"/>
    </row>
    <row r="4" spans="1:9" ht="14.45" customHeight="1" x14ac:dyDescent="0.25">
      <c r="A4" s="452" t="s">
        <v>43</v>
      </c>
      <c r="B4" s="452"/>
      <c r="C4" s="106"/>
      <c r="D4" s="452"/>
      <c r="E4" s="452"/>
      <c r="F4" s="452"/>
      <c r="G4" s="43" t="s">
        <v>44</v>
      </c>
      <c r="I4" s="106"/>
    </row>
    <row r="5" spans="1:9" ht="14.45" customHeight="1" x14ac:dyDescent="0.25">
      <c r="A5" s="452" t="s">
        <v>45</v>
      </c>
      <c r="B5" s="452"/>
      <c r="C5" s="106"/>
      <c r="D5" s="452"/>
      <c r="E5" s="452"/>
      <c r="F5" s="452"/>
      <c r="G5" s="43" t="s">
        <v>46</v>
      </c>
      <c r="I5" s="106"/>
    </row>
    <row r="6" spans="1:9" ht="4.9000000000000004" customHeight="1" x14ac:dyDescent="0.25">
      <c r="A6" s="452"/>
      <c r="B6" s="459"/>
      <c r="C6" s="459"/>
      <c r="D6" s="452"/>
      <c r="E6" s="452"/>
      <c r="F6" s="452"/>
    </row>
    <row r="7" spans="1:9" ht="14.45" customHeight="1" x14ac:dyDescent="0.25">
      <c r="A7" s="452"/>
      <c r="B7" s="452"/>
      <c r="C7" s="452"/>
      <c r="D7" s="452"/>
      <c r="E7" s="459"/>
      <c r="F7" s="459"/>
      <c r="G7" s="62" t="s">
        <v>214</v>
      </c>
      <c r="H7" s="42"/>
      <c r="I7" s="42" t="s">
        <v>47</v>
      </c>
    </row>
    <row r="8" spans="1:9" ht="14.45" customHeight="1" x14ac:dyDescent="0.25">
      <c r="A8" s="452"/>
      <c r="B8" s="452"/>
      <c r="C8" s="452"/>
      <c r="D8" s="452"/>
      <c r="E8" s="452"/>
      <c r="F8" s="452"/>
      <c r="G8" s="62" t="s">
        <v>215</v>
      </c>
      <c r="H8" s="42"/>
      <c r="I8" s="61" t="s">
        <v>215</v>
      </c>
    </row>
    <row r="9" spans="1:9" ht="14.45" customHeight="1" x14ac:dyDescent="0.3">
      <c r="A9" s="460" t="s">
        <v>48</v>
      </c>
      <c r="B9" s="461"/>
      <c r="C9" s="461"/>
      <c r="D9" s="461"/>
      <c r="E9" s="461"/>
      <c r="F9" s="461"/>
      <c r="G9" s="71" t="s">
        <v>55</v>
      </c>
      <c r="H9" s="72"/>
      <c r="I9" s="101" t="s">
        <v>55</v>
      </c>
    </row>
    <row r="10" spans="1:9" ht="6" customHeight="1" x14ac:dyDescent="0.25">
      <c r="A10" s="452"/>
      <c r="B10" s="452"/>
      <c r="C10" s="452"/>
      <c r="D10" s="452"/>
      <c r="E10" s="452"/>
      <c r="F10" s="452"/>
      <c r="G10" s="44"/>
      <c r="I10" s="45"/>
    </row>
    <row r="11" spans="1:9" ht="14.45" customHeight="1" x14ac:dyDescent="0.25">
      <c r="A11" s="462" t="s">
        <v>267</v>
      </c>
      <c r="B11" s="462"/>
      <c r="C11" s="462"/>
      <c r="D11" s="462"/>
      <c r="E11" s="462"/>
      <c r="F11" s="463"/>
      <c r="G11" s="47">
        <f>'Course Numbers'!C25+'Course Numbers'!C39+'Course Numbers'!C32</f>
        <v>0</v>
      </c>
      <c r="H11" s="48"/>
      <c r="I11" s="102"/>
    </row>
    <row r="12" spans="1:9" ht="14.45" customHeight="1" x14ac:dyDescent="0.25">
      <c r="A12" s="462" t="s">
        <v>286</v>
      </c>
      <c r="B12" s="462"/>
      <c r="C12" s="462"/>
      <c r="D12" s="462"/>
      <c r="E12" s="462"/>
      <c r="F12" s="463"/>
      <c r="G12" s="47">
        <f>'Course Numbers'!C11+'Course Numbers'!C18</f>
        <v>0</v>
      </c>
      <c r="H12" s="48"/>
      <c r="I12" s="102"/>
    </row>
    <row r="13" spans="1:9" ht="14.45" customHeight="1" x14ac:dyDescent="0.25">
      <c r="A13" s="462" t="s">
        <v>84</v>
      </c>
      <c r="B13" s="462"/>
      <c r="C13" s="462"/>
      <c r="D13" s="462"/>
      <c r="E13" s="462"/>
      <c r="F13" s="463"/>
      <c r="G13" s="47">
        <f>'Course Numbers'!C46</f>
        <v>0</v>
      </c>
      <c r="H13" s="48"/>
      <c r="I13" s="102"/>
    </row>
    <row r="14" spans="1:9" ht="14.45" customHeight="1" x14ac:dyDescent="0.25">
      <c r="A14" s="462" t="s">
        <v>85</v>
      </c>
      <c r="B14" s="462"/>
      <c r="C14" s="462"/>
      <c r="D14" s="462"/>
      <c r="E14" s="462"/>
      <c r="F14" s="463"/>
      <c r="G14" s="47">
        <f>Education!C48</f>
        <v>0</v>
      </c>
      <c r="H14" s="48"/>
      <c r="I14" s="102"/>
    </row>
    <row r="15" spans="1:9" ht="14.45" customHeight="1" x14ac:dyDescent="0.25">
      <c r="A15" s="462" t="s">
        <v>86</v>
      </c>
      <c r="B15" s="462"/>
      <c r="C15" s="462"/>
      <c r="D15" s="462"/>
      <c r="E15" s="462"/>
      <c r="F15" s="463"/>
      <c r="G15" s="47">
        <f>Education!C58</f>
        <v>0</v>
      </c>
      <c r="H15" s="48"/>
      <c r="I15" s="102"/>
    </row>
    <row r="16" spans="1:9" ht="4.9000000000000004" customHeight="1" x14ac:dyDescent="0.25">
      <c r="A16" s="462"/>
      <c r="B16" s="462"/>
      <c r="C16" s="462"/>
      <c r="D16" s="462"/>
      <c r="E16" s="462"/>
      <c r="F16" s="452"/>
    </row>
    <row r="17" spans="1:9" ht="14.45" customHeight="1" x14ac:dyDescent="0.3">
      <c r="A17" s="462"/>
      <c r="B17" s="462"/>
      <c r="C17" s="462"/>
      <c r="D17" s="462"/>
      <c r="E17" s="452"/>
      <c r="F17" s="464" t="s">
        <v>50</v>
      </c>
      <c r="G17" s="49">
        <f>'Course Numbers'!C49</f>
        <v>0</v>
      </c>
      <c r="H17" s="50"/>
      <c r="I17" s="451">
        <f>I11+I12+I13</f>
        <v>0</v>
      </c>
    </row>
    <row r="18" spans="1:9" ht="14.45" customHeight="1" x14ac:dyDescent="0.25">
      <c r="A18" s="462"/>
      <c r="B18" s="462"/>
      <c r="C18" s="462"/>
      <c r="D18" s="462"/>
      <c r="E18" s="452"/>
      <c r="F18" s="465" t="s">
        <v>201</v>
      </c>
      <c r="G18" s="49">
        <f>SUM(G11:G15)</f>
        <v>0</v>
      </c>
      <c r="H18" s="50" t="e">
        <f>((H10+H11+#REF!)/15)+(#REF!*1.5)</f>
        <v>#REF!</v>
      </c>
      <c r="I18" s="51">
        <f>SUM(I11:I15)</f>
        <v>0</v>
      </c>
    </row>
    <row r="19" spans="1:9" ht="14.45" customHeight="1" x14ac:dyDescent="0.25">
      <c r="A19" s="462"/>
      <c r="B19" s="462"/>
      <c r="C19" s="462"/>
      <c r="D19" s="462"/>
      <c r="E19" s="452"/>
      <c r="F19" s="466" t="s">
        <v>195</v>
      </c>
      <c r="G19" s="99" t="e">
        <f>G18/G53</f>
        <v>#DIV/0!</v>
      </c>
      <c r="H19" s="52"/>
      <c r="I19" s="99" t="e">
        <f>I18/I53</f>
        <v>#DIV/0!</v>
      </c>
    </row>
    <row r="20" spans="1:9" ht="6" customHeight="1" x14ac:dyDescent="0.25">
      <c r="A20" s="462"/>
      <c r="B20" s="462"/>
      <c r="C20" s="462"/>
      <c r="D20" s="462"/>
      <c r="E20" s="462"/>
      <c r="F20" s="452"/>
      <c r="G20" s="53"/>
      <c r="I20" s="54"/>
    </row>
    <row r="21" spans="1:9" ht="14.45" customHeight="1" x14ac:dyDescent="0.3">
      <c r="A21" s="460" t="s">
        <v>49</v>
      </c>
      <c r="B21" s="461"/>
      <c r="C21" s="461"/>
      <c r="D21" s="461"/>
      <c r="E21" s="461"/>
      <c r="F21" s="461"/>
      <c r="G21" s="71" t="s">
        <v>55</v>
      </c>
      <c r="H21" s="72"/>
      <c r="I21" s="101" t="s">
        <v>55</v>
      </c>
    </row>
    <row r="22" spans="1:9" ht="6" customHeight="1" x14ac:dyDescent="0.25">
      <c r="A22" s="462"/>
      <c r="B22" s="462"/>
      <c r="C22" s="462"/>
      <c r="D22" s="462"/>
      <c r="E22" s="462"/>
      <c r="F22" s="452"/>
      <c r="G22" s="44"/>
      <c r="I22" s="45"/>
    </row>
    <row r="23" spans="1:9" ht="14.45" customHeight="1" x14ac:dyDescent="0.25">
      <c r="A23" s="462" t="s">
        <v>155</v>
      </c>
      <c r="B23" s="462"/>
      <c r="C23" s="462"/>
      <c r="D23" s="462"/>
      <c r="E23" s="462"/>
      <c r="F23" s="463"/>
      <c r="G23" s="47">
        <f>Publications!B33</f>
        <v>0</v>
      </c>
      <c r="H23" s="55"/>
      <c r="I23" s="102"/>
    </row>
    <row r="24" spans="1:9" ht="14.45" customHeight="1" x14ac:dyDescent="0.25">
      <c r="A24" s="462" t="s">
        <v>185</v>
      </c>
      <c r="B24" s="462"/>
      <c r="C24" s="462"/>
      <c r="D24" s="462"/>
      <c r="E24" s="462"/>
      <c r="F24" s="463"/>
      <c r="G24" s="47">
        <f>Publications!B35</f>
        <v>0</v>
      </c>
      <c r="H24" s="55"/>
      <c r="I24" s="102"/>
    </row>
    <row r="25" spans="1:9" ht="14.45" customHeight="1" x14ac:dyDescent="0.25">
      <c r="A25" s="462" t="s">
        <v>184</v>
      </c>
      <c r="B25" s="462"/>
      <c r="C25" s="462"/>
      <c r="D25" s="462"/>
      <c r="E25" s="462"/>
      <c r="F25" s="463"/>
      <c r="G25" s="47">
        <f>'External Activities'!B48</f>
        <v>0</v>
      </c>
      <c r="H25" s="55"/>
      <c r="I25" s="102"/>
    </row>
    <row r="26" spans="1:9" ht="14.45" customHeight="1" x14ac:dyDescent="0.25">
      <c r="A26" s="462" t="s">
        <v>78</v>
      </c>
      <c r="B26" s="462"/>
      <c r="C26" s="462"/>
      <c r="D26" s="462"/>
      <c r="E26" s="462"/>
      <c r="F26" s="463"/>
      <c r="G26" s="47">
        <f>'Grants &amp; IP'!C3</f>
        <v>0</v>
      </c>
      <c r="H26" s="56"/>
      <c r="I26" s="103"/>
    </row>
    <row r="27" spans="1:9" ht="14.45" customHeight="1" x14ac:dyDescent="0.25">
      <c r="A27" s="462" t="s">
        <v>79</v>
      </c>
      <c r="B27" s="462"/>
      <c r="C27" s="462"/>
      <c r="D27" s="462"/>
      <c r="E27" s="462"/>
      <c r="F27" s="463"/>
      <c r="G27" s="47">
        <f>'Grants &amp; IP'!C7</f>
        <v>0</v>
      </c>
      <c r="H27" s="56"/>
      <c r="I27" s="104"/>
    </row>
    <row r="28" spans="1:9" ht="14.45" customHeight="1" x14ac:dyDescent="0.25">
      <c r="A28" s="462" t="s">
        <v>199</v>
      </c>
      <c r="B28" s="462"/>
      <c r="C28" s="462"/>
      <c r="D28" s="462"/>
      <c r="E28" s="462"/>
      <c r="F28" s="463"/>
      <c r="G28" s="47">
        <f>'Grants &amp; IP'!C15</f>
        <v>0</v>
      </c>
      <c r="H28" s="56"/>
      <c r="I28" s="104"/>
    </row>
    <row r="29" spans="1:9" ht="14.45" customHeight="1" x14ac:dyDescent="0.25">
      <c r="A29" s="462" t="s">
        <v>80</v>
      </c>
      <c r="B29" s="462"/>
      <c r="C29" s="462"/>
      <c r="D29" s="462"/>
      <c r="E29" s="462"/>
      <c r="F29" s="463"/>
      <c r="G29" s="47">
        <f>'Grants &amp; IP'!B30</f>
        <v>0</v>
      </c>
      <c r="H29" s="55"/>
      <c r="I29" s="102"/>
    </row>
    <row r="30" spans="1:9" ht="14.45" customHeight="1" x14ac:dyDescent="0.25">
      <c r="A30" s="462" t="s">
        <v>186</v>
      </c>
      <c r="B30" s="462"/>
      <c r="C30" s="462"/>
      <c r="D30" s="462"/>
      <c r="E30" s="462"/>
      <c r="F30" s="463"/>
      <c r="G30" s="47">
        <f>'Grants &amp; IP'!C11</f>
        <v>0</v>
      </c>
      <c r="H30" s="55"/>
      <c r="I30" s="102"/>
    </row>
    <row r="31" spans="1:9" ht="7.9" customHeight="1" x14ac:dyDescent="0.25">
      <c r="A31" s="462"/>
      <c r="B31" s="462"/>
      <c r="C31" s="462"/>
      <c r="D31" s="462"/>
      <c r="E31" s="462"/>
      <c r="F31" s="463"/>
    </row>
    <row r="32" spans="1:9" ht="14.45" customHeight="1" x14ac:dyDescent="0.25">
      <c r="A32" s="462"/>
      <c r="B32" s="462"/>
      <c r="C32" s="462"/>
      <c r="D32" s="462"/>
      <c r="E32" s="462"/>
      <c r="F32" s="465" t="s">
        <v>201</v>
      </c>
      <c r="G32" s="49">
        <f>SUM(G23:G30)</f>
        <v>0</v>
      </c>
      <c r="H32" s="50" t="e">
        <f>((H24+H25+#REF!)/15)+(#REF!*1.5)</f>
        <v>#REF!</v>
      </c>
      <c r="I32" s="51">
        <f>SUM(I23:I30)</f>
        <v>0</v>
      </c>
    </row>
    <row r="33" spans="1:10" ht="14.45" customHeight="1" x14ac:dyDescent="0.25">
      <c r="A33" s="462"/>
      <c r="B33" s="462"/>
      <c r="C33" s="462"/>
      <c r="D33" s="462"/>
      <c r="E33" s="462"/>
      <c r="F33" s="466" t="s">
        <v>195</v>
      </c>
      <c r="G33" s="99" t="e">
        <f>G32/G53</f>
        <v>#DIV/0!</v>
      </c>
      <c r="H33" s="52"/>
      <c r="I33" s="99" t="e">
        <f>I32/I53</f>
        <v>#DIV/0!</v>
      </c>
    </row>
    <row r="34" spans="1:10" ht="6" customHeight="1" x14ac:dyDescent="0.25">
      <c r="A34" s="452"/>
      <c r="B34" s="452"/>
      <c r="C34" s="452"/>
      <c r="D34" s="452"/>
      <c r="E34" s="452"/>
      <c r="F34" s="452"/>
    </row>
    <row r="35" spans="1:10" ht="14.45" customHeight="1" x14ac:dyDescent="0.3">
      <c r="A35" s="460" t="s">
        <v>73</v>
      </c>
      <c r="B35" s="461"/>
      <c r="C35" s="461"/>
      <c r="D35" s="461"/>
      <c r="E35" s="461"/>
      <c r="F35" s="461"/>
      <c r="G35" s="71" t="s">
        <v>55</v>
      </c>
      <c r="H35" s="72"/>
      <c r="I35" s="101" t="s">
        <v>55</v>
      </c>
    </row>
    <row r="36" spans="1:10" ht="6" customHeight="1" x14ac:dyDescent="0.25">
      <c r="A36" s="462"/>
      <c r="B36" s="462"/>
      <c r="C36" s="462"/>
      <c r="D36" s="462"/>
      <c r="E36" s="462"/>
      <c r="F36" s="452"/>
      <c r="G36" s="44"/>
      <c r="H36" s="57"/>
      <c r="I36" s="57"/>
    </row>
    <row r="37" spans="1:10" ht="14.45" customHeight="1" x14ac:dyDescent="0.25">
      <c r="A37" s="462" t="s">
        <v>291</v>
      </c>
      <c r="B37" s="462"/>
      <c r="C37" s="462"/>
      <c r="D37" s="452"/>
      <c r="E37" s="452"/>
      <c r="F37" s="463"/>
      <c r="G37" s="88">
        <f>Clinical!C6</f>
        <v>0</v>
      </c>
      <c r="H37" s="89"/>
      <c r="I37" s="105"/>
      <c r="J37" s="90"/>
    </row>
    <row r="38" spans="1:10" ht="14.45" customHeight="1" x14ac:dyDescent="0.25">
      <c r="A38" s="462" t="s">
        <v>290</v>
      </c>
      <c r="B38" s="462"/>
      <c r="C38" s="462"/>
      <c r="D38" s="452"/>
      <c r="E38" s="452"/>
      <c r="F38" s="463"/>
      <c r="G38" s="88">
        <f>Clinical!C12</f>
        <v>0</v>
      </c>
      <c r="H38" s="89"/>
      <c r="I38" s="105"/>
      <c r="J38" s="90"/>
    </row>
    <row r="39" spans="1:10" ht="6.6" customHeight="1" x14ac:dyDescent="0.25">
      <c r="A39" s="462"/>
      <c r="B39" s="462"/>
      <c r="C39" s="462"/>
      <c r="D39" s="462"/>
      <c r="E39" s="462"/>
      <c r="F39" s="463"/>
      <c r="G39" s="53"/>
      <c r="H39" s="57"/>
      <c r="I39" s="54"/>
    </row>
    <row r="40" spans="1:10" ht="14.45" customHeight="1" x14ac:dyDescent="0.25">
      <c r="A40" s="462"/>
      <c r="B40" s="462"/>
      <c r="C40" s="462"/>
      <c r="D40" s="462"/>
      <c r="E40" s="462"/>
      <c r="F40" s="465" t="s">
        <v>201</v>
      </c>
      <c r="G40" s="49">
        <f>G37+G38</f>
        <v>0</v>
      </c>
      <c r="H40" s="57"/>
      <c r="I40" s="49">
        <f>I37+I38</f>
        <v>0</v>
      </c>
    </row>
    <row r="41" spans="1:10" ht="14.45" customHeight="1" x14ac:dyDescent="0.25">
      <c r="A41" s="462"/>
      <c r="B41" s="462"/>
      <c r="C41" s="462"/>
      <c r="D41" s="462"/>
      <c r="E41" s="462"/>
      <c r="F41" s="467" t="s">
        <v>195</v>
      </c>
      <c r="G41" s="99" t="e">
        <f>G40/G53</f>
        <v>#DIV/0!</v>
      </c>
      <c r="H41" s="57"/>
      <c r="I41" s="99" t="e">
        <f>I40/I53</f>
        <v>#DIV/0!</v>
      </c>
    </row>
    <row r="42" spans="1:10" ht="6" customHeight="1" x14ac:dyDescent="0.25">
      <c r="A42" s="462"/>
      <c r="B42" s="462"/>
      <c r="C42" s="462"/>
      <c r="D42" s="462"/>
      <c r="E42" s="462"/>
      <c r="F42" s="462"/>
      <c r="H42" s="46"/>
      <c r="I42" s="46"/>
    </row>
    <row r="43" spans="1:10" ht="14.45" customHeight="1" x14ac:dyDescent="0.3">
      <c r="A43" s="460" t="s">
        <v>74</v>
      </c>
      <c r="B43" s="461"/>
      <c r="C43" s="461"/>
      <c r="D43" s="461"/>
      <c r="E43" s="461"/>
      <c r="F43" s="461"/>
      <c r="G43" s="71" t="s">
        <v>55</v>
      </c>
      <c r="H43" s="72"/>
      <c r="I43" s="101" t="s">
        <v>55</v>
      </c>
    </row>
    <row r="44" spans="1:10" ht="6" customHeight="1" x14ac:dyDescent="0.25">
      <c r="A44" s="462"/>
      <c r="B44" s="462"/>
      <c r="C44" s="462"/>
      <c r="D44" s="462"/>
      <c r="E44" s="462"/>
      <c r="F44" s="452"/>
      <c r="H44" s="58"/>
      <c r="I44" s="58"/>
    </row>
    <row r="45" spans="1:10" ht="14.45" customHeight="1" x14ac:dyDescent="0.2">
      <c r="A45" s="462" t="s">
        <v>82</v>
      </c>
      <c r="B45" s="462"/>
      <c r="C45" s="462"/>
      <c r="D45" s="462"/>
      <c r="E45" s="462"/>
      <c r="F45" s="463"/>
      <c r="G45" s="47">
        <f>'Administrative Service'!B46</f>
        <v>0</v>
      </c>
      <c r="H45" s="55"/>
      <c r="I45" s="102"/>
    </row>
    <row r="46" spans="1:10" ht="14.45" customHeight="1" x14ac:dyDescent="0.2">
      <c r="A46" s="462" t="s">
        <v>81</v>
      </c>
      <c r="B46" s="462"/>
      <c r="C46" s="462"/>
      <c r="D46" s="462"/>
      <c r="E46" s="462"/>
      <c r="F46" s="463"/>
      <c r="G46" s="47">
        <f>'Administrative Service'!B59</f>
        <v>0</v>
      </c>
      <c r="H46" s="55"/>
      <c r="I46" s="102"/>
    </row>
    <row r="47" spans="1:10" ht="14.45" customHeight="1" x14ac:dyDescent="0.2">
      <c r="A47" s="462" t="s">
        <v>121</v>
      </c>
      <c r="B47" s="462"/>
      <c r="C47" s="462"/>
      <c r="D47" s="462"/>
      <c r="E47" s="462"/>
      <c r="F47" s="463"/>
      <c r="G47" s="47">
        <f>'Administrative Service'!B67</f>
        <v>0</v>
      </c>
      <c r="H47" s="55"/>
      <c r="I47" s="102"/>
    </row>
    <row r="48" spans="1:10" ht="14.45" customHeight="1" x14ac:dyDescent="0.2">
      <c r="A48" s="462" t="s">
        <v>122</v>
      </c>
      <c r="B48" s="462"/>
      <c r="C48" s="462"/>
      <c r="D48" s="462"/>
      <c r="E48" s="462"/>
      <c r="F48" s="463"/>
      <c r="G48" s="47">
        <f>'Administrative Service'!B80</f>
        <v>0</v>
      </c>
      <c r="H48" s="55"/>
      <c r="I48" s="102"/>
    </row>
    <row r="49" spans="1:9" ht="6" customHeight="1" x14ac:dyDescent="0.2">
      <c r="A49" s="462"/>
      <c r="B49" s="462"/>
      <c r="C49" s="462"/>
      <c r="D49" s="462"/>
      <c r="E49" s="462"/>
      <c r="F49" s="452"/>
      <c r="H49" s="58"/>
      <c r="I49" s="58"/>
    </row>
    <row r="50" spans="1:9" ht="14.45" customHeight="1" x14ac:dyDescent="0.25">
      <c r="A50" s="462"/>
      <c r="B50" s="462"/>
      <c r="C50" s="462"/>
      <c r="D50" s="462"/>
      <c r="E50" s="452"/>
      <c r="F50" s="465" t="s">
        <v>201</v>
      </c>
      <c r="G50" s="49">
        <f>SUM(G45:G48)</f>
        <v>0</v>
      </c>
      <c r="H50" s="50" t="e">
        <v>#REF!</v>
      </c>
      <c r="I50" s="49">
        <f>SUM(I45:I48)</f>
        <v>0</v>
      </c>
    </row>
    <row r="51" spans="1:9" ht="14.45" customHeight="1" x14ac:dyDescent="0.25">
      <c r="A51" s="462"/>
      <c r="B51" s="462"/>
      <c r="C51" s="462"/>
      <c r="D51" s="462"/>
      <c r="E51" s="452"/>
      <c r="F51" s="466" t="s">
        <v>195</v>
      </c>
      <c r="G51" s="99" t="e">
        <f>G50/G53</f>
        <v>#DIV/0!</v>
      </c>
      <c r="H51" s="52"/>
      <c r="I51" s="99" t="e">
        <f>I50/I53</f>
        <v>#DIV/0!</v>
      </c>
    </row>
    <row r="52" spans="1:9" ht="6" customHeight="1" x14ac:dyDescent="0.2">
      <c r="A52" s="452"/>
      <c r="B52" s="452"/>
      <c r="C52" s="452"/>
      <c r="D52" s="452"/>
      <c r="E52" s="452"/>
      <c r="F52" s="468"/>
      <c r="G52" s="100"/>
      <c r="I52" s="45"/>
    </row>
    <row r="53" spans="1:9" ht="14.45" customHeight="1" x14ac:dyDescent="0.25">
      <c r="A53" s="469" t="s">
        <v>268</v>
      </c>
      <c r="B53" s="452"/>
      <c r="C53" s="452"/>
      <c r="D53" s="452"/>
      <c r="E53" s="452"/>
      <c r="F53" s="452"/>
      <c r="G53" s="84">
        <f>G50+G40+G32+G18</f>
        <v>0</v>
      </c>
      <c r="H53" s="59"/>
      <c r="I53" s="84">
        <f>I50+I40+I32+I18</f>
        <v>0</v>
      </c>
    </row>
    <row r="54" spans="1:9" ht="6" customHeight="1" x14ac:dyDescent="0.2">
      <c r="A54" s="452"/>
      <c r="B54" s="452"/>
      <c r="C54" s="452"/>
      <c r="D54" s="452"/>
      <c r="E54" s="452"/>
      <c r="F54" s="452"/>
      <c r="G54" s="453"/>
      <c r="H54" s="452"/>
      <c r="I54" s="452"/>
    </row>
    <row r="55" spans="1:9" ht="27" customHeight="1" x14ac:dyDescent="0.2">
      <c r="A55" s="452" t="s">
        <v>51</v>
      </c>
      <c r="B55" s="452"/>
      <c r="C55" s="452"/>
      <c r="D55" s="452"/>
      <c r="E55" s="452" t="s">
        <v>52</v>
      </c>
      <c r="F55" s="452"/>
      <c r="G55" s="453"/>
      <c r="H55" s="452"/>
      <c r="I55" s="452"/>
    </row>
    <row r="56" spans="1:9" s="60" customFormat="1" ht="14.45" customHeight="1" x14ac:dyDescent="0.2">
      <c r="A56" s="454" t="s">
        <v>171</v>
      </c>
      <c r="B56" s="454"/>
      <c r="C56" s="454"/>
      <c r="D56" s="454"/>
      <c r="E56" s="454" t="s">
        <v>172</v>
      </c>
      <c r="F56" s="454"/>
      <c r="G56" s="455"/>
      <c r="H56" s="454"/>
      <c r="I56" s="454"/>
    </row>
    <row r="57" spans="1:9" ht="9" customHeight="1" x14ac:dyDescent="0.2">
      <c r="A57" s="452"/>
      <c r="B57" s="452"/>
      <c r="C57" s="452"/>
      <c r="D57" s="452"/>
      <c r="E57" s="452"/>
      <c r="F57" s="452"/>
      <c r="G57" s="453"/>
      <c r="H57" s="452"/>
      <c r="I57" s="452"/>
    </row>
    <row r="58" spans="1:9" ht="14.45" customHeight="1" x14ac:dyDescent="0.2">
      <c r="A58" s="452" t="s">
        <v>51</v>
      </c>
      <c r="B58" s="452"/>
      <c r="C58" s="452"/>
      <c r="D58" s="452"/>
      <c r="E58" s="452"/>
      <c r="F58" s="452"/>
      <c r="G58" s="453"/>
      <c r="H58" s="452"/>
      <c r="I58" s="452"/>
    </row>
    <row r="59" spans="1:9" s="60" customFormat="1" ht="14.45" customHeight="1" x14ac:dyDescent="0.2">
      <c r="A59" s="454" t="s">
        <v>53</v>
      </c>
      <c r="B59" s="454"/>
      <c r="C59" s="454"/>
      <c r="D59" s="454"/>
      <c r="E59" s="454"/>
      <c r="F59" s="454"/>
      <c r="G59" s="455"/>
      <c r="H59" s="454"/>
      <c r="I59" s="454"/>
    </row>
  </sheetData>
  <sheetProtection sheet="1" objects="1" scenarios="1"/>
  <printOptions horizontalCentered="1"/>
  <pageMargins left="0.25" right="0.25" top="0.25" bottom="0.25" header="0" footer="0"/>
  <pageSetup fitToWidth="0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3"/>
  <sheetViews>
    <sheetView view="pageLayout" topLeftCell="A16" zoomScaleNormal="100" workbookViewId="0">
      <selection activeCell="D13" sqref="D13"/>
    </sheetView>
  </sheetViews>
  <sheetFormatPr defaultColWidth="18.42578125" defaultRowHeight="12.75" customHeight="1" x14ac:dyDescent="0.2"/>
  <cols>
    <col min="1" max="1" width="0.7109375" style="134" customWidth="1"/>
    <col min="2" max="2" width="58.7109375" style="134" customWidth="1"/>
    <col min="3" max="3" width="13.42578125" style="171" customWidth="1"/>
    <col min="4" max="4" width="24.85546875" style="172" customWidth="1"/>
    <col min="5" max="5" width="18.42578125" style="173"/>
    <col min="6" max="6" width="18.42578125" style="132"/>
    <col min="7" max="16384" width="18.42578125" style="112"/>
  </cols>
  <sheetData>
    <row r="1" spans="1:6" s="108" customFormat="1" ht="16.149999999999999" customHeight="1" x14ac:dyDescent="0.2">
      <c r="A1" s="107"/>
      <c r="B1" s="480" t="s">
        <v>271</v>
      </c>
      <c r="C1" s="481"/>
      <c r="D1" s="482"/>
    </row>
    <row r="2" spans="1:6" s="108" customFormat="1" ht="11.45" customHeight="1" x14ac:dyDescent="0.2">
      <c r="A2" s="107"/>
      <c r="B2" s="483"/>
      <c r="C2" s="484"/>
      <c r="D2" s="485"/>
    </row>
    <row r="3" spans="1:6" ht="3" customHeight="1" x14ac:dyDescent="0.25">
      <c r="A3" s="109"/>
      <c r="B3" s="109"/>
      <c r="C3" s="110"/>
      <c r="D3" s="111"/>
      <c r="E3" s="108"/>
      <c r="F3" s="108"/>
    </row>
    <row r="4" spans="1:6" ht="13.9" customHeight="1" x14ac:dyDescent="0.3">
      <c r="A4" s="109"/>
      <c r="B4" s="486" t="s">
        <v>272</v>
      </c>
      <c r="C4" s="487"/>
      <c r="D4" s="113" t="s">
        <v>60</v>
      </c>
      <c r="E4" s="114"/>
      <c r="F4" s="108"/>
    </row>
    <row r="5" spans="1:6" ht="12.75" customHeight="1" x14ac:dyDescent="0.25">
      <c r="A5" s="109"/>
      <c r="B5" s="115" t="s">
        <v>63</v>
      </c>
      <c r="C5" s="116"/>
      <c r="D5" s="117" t="s">
        <v>64</v>
      </c>
      <c r="E5" s="108"/>
      <c r="F5" s="108"/>
    </row>
    <row r="6" spans="1:6" ht="12.75" customHeight="1" x14ac:dyDescent="0.25">
      <c r="A6" s="109"/>
      <c r="B6" s="412"/>
      <c r="C6" s="470"/>
      <c r="D6" s="7"/>
      <c r="E6" s="108"/>
      <c r="F6" s="108"/>
    </row>
    <row r="7" spans="1:6" ht="12.75" customHeight="1" x14ac:dyDescent="0.25">
      <c r="A7" s="109"/>
      <c r="B7" s="412"/>
      <c r="C7" s="470"/>
      <c r="D7" s="7"/>
      <c r="E7" s="108"/>
      <c r="F7" s="108"/>
    </row>
    <row r="8" spans="1:6" ht="13.15" customHeight="1" x14ac:dyDescent="0.25">
      <c r="A8" s="109"/>
      <c r="B8" s="118" t="s">
        <v>38</v>
      </c>
      <c r="C8" s="5"/>
      <c r="D8" s="120"/>
      <c r="E8" s="108"/>
      <c r="F8" s="108"/>
    </row>
    <row r="9" spans="1:6" ht="12.75" customHeight="1" x14ac:dyDescent="0.25">
      <c r="A9" s="109"/>
      <c r="B9" s="121" t="s">
        <v>209</v>
      </c>
      <c r="C9" s="5"/>
      <c r="D9" s="122"/>
      <c r="E9" s="108"/>
      <c r="F9" s="108"/>
    </row>
    <row r="10" spans="1:6" ht="12.75" customHeight="1" x14ac:dyDescent="0.25">
      <c r="A10" s="109"/>
      <c r="B10" s="121" t="s">
        <v>36</v>
      </c>
      <c r="C10" s="5"/>
      <c r="D10" s="123"/>
      <c r="E10" s="108"/>
      <c r="F10" s="108"/>
    </row>
    <row r="11" spans="1:6" ht="29.45" customHeight="1" x14ac:dyDescent="0.25">
      <c r="A11" s="109"/>
      <c r="B11" s="124" t="s">
        <v>202</v>
      </c>
      <c r="C11" s="119">
        <f>(C8+C9)*12*0.125*C10/100</f>
        <v>0</v>
      </c>
      <c r="D11" s="125" t="s">
        <v>123</v>
      </c>
      <c r="E11" s="108"/>
      <c r="F11" s="108"/>
    </row>
    <row r="12" spans="1:6" ht="12.75" customHeight="1" x14ac:dyDescent="0.25">
      <c r="A12" s="109"/>
      <c r="B12" s="126" t="s">
        <v>59</v>
      </c>
      <c r="C12" s="119">
        <f>C11/66.7</f>
        <v>0</v>
      </c>
      <c r="D12" s="127" t="s">
        <v>295</v>
      </c>
      <c r="E12" s="108"/>
      <c r="F12" s="108"/>
    </row>
    <row r="13" spans="1:6" ht="4.1500000000000004" customHeight="1" x14ac:dyDescent="0.25">
      <c r="A13" s="109"/>
      <c r="B13" s="413"/>
      <c r="C13" s="144"/>
      <c r="D13" s="414"/>
      <c r="E13" s="108"/>
      <c r="F13" s="108"/>
    </row>
    <row r="14" spans="1:6" ht="26.45" customHeight="1" x14ac:dyDescent="0.25">
      <c r="A14" s="109"/>
      <c r="B14" s="157" t="s">
        <v>287</v>
      </c>
      <c r="C14" s="146" t="s">
        <v>275</v>
      </c>
      <c r="D14" s="147" t="s">
        <v>60</v>
      </c>
      <c r="E14" s="108"/>
      <c r="F14" s="108"/>
    </row>
    <row r="15" spans="1:6" ht="12.6" customHeight="1" x14ac:dyDescent="0.25">
      <c r="A15" s="109"/>
      <c r="B15" s="163" t="s">
        <v>61</v>
      </c>
      <c r="C15" s="149">
        <v>10</v>
      </c>
      <c r="D15" s="150" t="s">
        <v>173</v>
      </c>
      <c r="E15" s="108"/>
      <c r="F15" s="108"/>
    </row>
    <row r="16" spans="1:6" ht="12.6" customHeight="1" x14ac:dyDescent="0.25">
      <c r="A16" s="109"/>
      <c r="B16" s="8"/>
      <c r="C16" s="2"/>
      <c r="D16" s="3"/>
      <c r="E16" s="108"/>
      <c r="F16" s="108"/>
    </row>
    <row r="17" spans="1:6" ht="12.6" customHeight="1" x14ac:dyDescent="0.25">
      <c r="A17" s="109"/>
      <c r="B17" s="8"/>
      <c r="C17" s="2"/>
      <c r="D17" s="3"/>
      <c r="E17" s="108"/>
      <c r="F17" s="108"/>
    </row>
    <row r="18" spans="1:6" ht="12.6" customHeight="1" x14ac:dyDescent="0.25">
      <c r="A18" s="109"/>
      <c r="B18" s="140" t="s">
        <v>203</v>
      </c>
      <c r="C18" s="119">
        <f>SUM(C16:C17)*2</f>
        <v>0</v>
      </c>
      <c r="D18" s="165" t="s">
        <v>174</v>
      </c>
      <c r="E18" s="108"/>
      <c r="F18" s="108"/>
    </row>
    <row r="19" spans="1:6" ht="12.6" customHeight="1" x14ac:dyDescent="0.25">
      <c r="A19" s="109"/>
      <c r="B19" s="126" t="s">
        <v>59</v>
      </c>
      <c r="C19" s="119">
        <f>C18/66.7</f>
        <v>0</v>
      </c>
      <c r="D19" s="122"/>
      <c r="E19" s="108"/>
      <c r="F19" s="108"/>
    </row>
    <row r="20" spans="1:6" ht="4.1500000000000004" customHeight="1" x14ac:dyDescent="0.25">
      <c r="A20" s="109"/>
      <c r="B20" s="445"/>
      <c r="C20" s="144"/>
      <c r="D20" s="414"/>
      <c r="E20" s="108"/>
      <c r="F20" s="108"/>
    </row>
    <row r="21" spans="1:6" ht="25.9" customHeight="1" x14ac:dyDescent="0.25">
      <c r="A21" s="109"/>
      <c r="B21" s="423" t="s">
        <v>294</v>
      </c>
      <c r="C21" s="130" t="s">
        <v>57</v>
      </c>
      <c r="D21" s="131" t="s">
        <v>60</v>
      </c>
      <c r="E21" s="108"/>
      <c r="F21" s="108"/>
    </row>
    <row r="22" spans="1:6" ht="12.75" customHeight="1" x14ac:dyDescent="0.25">
      <c r="A22" s="109"/>
      <c r="B22" s="135" t="s">
        <v>66</v>
      </c>
      <c r="C22" s="136">
        <v>2</v>
      </c>
      <c r="D22" s="137" t="s">
        <v>67</v>
      </c>
      <c r="E22" s="108"/>
      <c r="F22" s="108"/>
    </row>
    <row r="23" spans="1:6" ht="12.75" customHeight="1" x14ac:dyDescent="0.25">
      <c r="A23" s="109"/>
      <c r="B23" s="4"/>
      <c r="C23" s="5"/>
      <c r="D23" s="6"/>
      <c r="E23" s="108"/>
      <c r="F23" s="108"/>
    </row>
    <row r="24" spans="1:6" ht="12.75" customHeight="1" x14ac:dyDescent="0.25">
      <c r="A24" s="109"/>
      <c r="B24" s="4"/>
      <c r="C24" s="5"/>
      <c r="D24" s="6"/>
      <c r="E24" s="108"/>
      <c r="F24" s="108"/>
    </row>
    <row r="25" spans="1:6" ht="12.75" customHeight="1" x14ac:dyDescent="0.25">
      <c r="A25" s="109"/>
      <c r="B25" s="140" t="s">
        <v>203</v>
      </c>
      <c r="C25" s="119">
        <f>SUM(C23:C24)*5.5555</f>
        <v>0</v>
      </c>
      <c r="D25" s="141" t="s">
        <v>219</v>
      </c>
      <c r="E25" s="108"/>
      <c r="F25" s="108"/>
    </row>
    <row r="26" spans="1:6" ht="12.75" customHeight="1" x14ac:dyDescent="0.25">
      <c r="A26" s="109"/>
      <c r="B26" s="126" t="s">
        <v>59</v>
      </c>
      <c r="C26" s="119">
        <f>C25/66.7</f>
        <v>0</v>
      </c>
      <c r="D26" s="127"/>
      <c r="E26" s="108"/>
      <c r="F26" s="108"/>
    </row>
    <row r="27" spans="1:6" ht="2.4500000000000002" customHeight="1" x14ac:dyDescent="0.25">
      <c r="A27" s="109"/>
      <c r="B27" s="109"/>
      <c r="C27" s="110"/>
      <c r="D27" s="128"/>
      <c r="E27" s="108"/>
      <c r="F27" s="108"/>
    </row>
    <row r="28" spans="1:6" ht="25.5" customHeight="1" x14ac:dyDescent="0.25">
      <c r="B28" s="145" t="s">
        <v>274</v>
      </c>
      <c r="C28" s="146" t="s">
        <v>56</v>
      </c>
      <c r="D28" s="147" t="s">
        <v>60</v>
      </c>
      <c r="E28" s="114" t="s">
        <v>35</v>
      </c>
      <c r="F28" s="108"/>
    </row>
    <row r="29" spans="1:6" ht="12.75" customHeight="1" x14ac:dyDescent="0.25">
      <c r="B29" s="148" t="s">
        <v>65</v>
      </c>
      <c r="C29" s="149">
        <v>32</v>
      </c>
      <c r="D29" s="150" t="s">
        <v>58</v>
      </c>
      <c r="E29" s="108"/>
    </row>
    <row r="30" spans="1:6" ht="12.75" customHeight="1" x14ac:dyDescent="0.25">
      <c r="B30" s="1"/>
      <c r="C30" s="2"/>
      <c r="D30" s="3"/>
      <c r="E30" s="108"/>
      <c r="F30" s="151"/>
    </row>
    <row r="31" spans="1:6" ht="12.75" customHeight="1" x14ac:dyDescent="0.25">
      <c r="B31" s="1"/>
      <c r="C31" s="2"/>
      <c r="D31" s="3"/>
      <c r="E31" s="108"/>
      <c r="F31" s="151"/>
    </row>
    <row r="32" spans="1:6" ht="12.75" customHeight="1" x14ac:dyDescent="0.25">
      <c r="B32" s="140" t="s">
        <v>203</v>
      </c>
      <c r="C32" s="119">
        <f>SUM(C30:C31)*1.5</f>
        <v>0</v>
      </c>
      <c r="D32" s="152" t="s">
        <v>269</v>
      </c>
      <c r="E32" s="108"/>
      <c r="F32" s="151"/>
    </row>
    <row r="33" spans="1:34" ht="12.75" customHeight="1" x14ac:dyDescent="0.25">
      <c r="B33" s="126" t="s">
        <v>59</v>
      </c>
      <c r="C33" s="119">
        <f>C32/66.7</f>
        <v>0</v>
      </c>
      <c r="D33" s="153"/>
      <c r="E33" s="108"/>
      <c r="F33" s="151"/>
    </row>
    <row r="34" spans="1:34" ht="2.4500000000000002" customHeight="1" x14ac:dyDescent="0.25">
      <c r="A34" s="109"/>
      <c r="B34" s="445"/>
      <c r="C34" s="475"/>
      <c r="D34" s="128"/>
      <c r="E34" s="114"/>
      <c r="F34" s="151"/>
    </row>
    <row r="35" spans="1:34" s="133" customFormat="1" ht="25.5" customHeight="1" x14ac:dyDescent="0.25">
      <c r="A35" s="129"/>
      <c r="B35" s="423" t="s">
        <v>273</v>
      </c>
      <c r="C35" s="130" t="s">
        <v>57</v>
      </c>
      <c r="D35" s="131" t="s">
        <v>60</v>
      </c>
      <c r="E35" s="114"/>
      <c r="F35" s="132"/>
    </row>
    <row r="36" spans="1:34" ht="12.75" customHeight="1" x14ac:dyDescent="0.25">
      <c r="B36" s="415" t="s">
        <v>221</v>
      </c>
      <c r="C36" s="136">
        <v>45</v>
      </c>
      <c r="D36" s="137" t="s">
        <v>220</v>
      </c>
      <c r="E36" s="108"/>
      <c r="G36" s="138"/>
    </row>
    <row r="37" spans="1:34" ht="12.75" customHeight="1" x14ac:dyDescent="0.25">
      <c r="B37" s="4"/>
      <c r="C37" s="5"/>
      <c r="D37" s="6"/>
      <c r="E37" s="108"/>
      <c r="F37" s="139"/>
      <c r="G37" s="138"/>
    </row>
    <row r="38" spans="1:34" ht="12.75" customHeight="1" x14ac:dyDescent="0.25">
      <c r="B38" s="4"/>
      <c r="C38" s="5"/>
      <c r="D38" s="6"/>
      <c r="E38" s="108"/>
      <c r="G38" s="138"/>
    </row>
    <row r="39" spans="1:34" s="143" customFormat="1" ht="12.75" customHeight="1" x14ac:dyDescent="0.25">
      <c r="A39" s="109"/>
      <c r="B39" s="140" t="s">
        <v>203</v>
      </c>
      <c r="C39" s="119">
        <f>SUM(C37:C38)*4.4445</f>
        <v>0</v>
      </c>
      <c r="D39" s="141" t="s">
        <v>187</v>
      </c>
      <c r="E39" s="108"/>
      <c r="F39" s="142"/>
      <c r="G39" s="112"/>
    </row>
    <row r="40" spans="1:34" s="143" customFormat="1" ht="12.75" customHeight="1" x14ac:dyDescent="0.25">
      <c r="A40" s="109"/>
      <c r="B40" s="126" t="s">
        <v>59</v>
      </c>
      <c r="C40" s="119">
        <f>C39/66.7</f>
        <v>0</v>
      </c>
      <c r="D40" s="127"/>
      <c r="E40" s="108"/>
      <c r="G40" s="112"/>
    </row>
    <row r="41" spans="1:34" ht="2.4500000000000002" customHeight="1" x14ac:dyDescent="0.25">
      <c r="B41" s="154"/>
      <c r="C41" s="155"/>
      <c r="D41" s="156"/>
      <c r="E41" s="108"/>
    </row>
    <row r="42" spans="1:34" s="162" customFormat="1" ht="25.15" customHeight="1" x14ac:dyDescent="0.25">
      <c r="A42" s="134"/>
      <c r="B42" s="157" t="s">
        <v>87</v>
      </c>
      <c r="C42" s="146" t="s">
        <v>275</v>
      </c>
      <c r="D42" s="147" t="s">
        <v>60</v>
      </c>
      <c r="E42" s="114"/>
      <c r="F42" s="158"/>
      <c r="G42" s="159"/>
      <c r="H42" s="160"/>
      <c r="I42" s="161"/>
      <c r="J42" s="112"/>
      <c r="K42" s="159"/>
      <c r="L42" s="159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</row>
    <row r="43" spans="1:34" s="162" customFormat="1" ht="12.75" customHeight="1" x14ac:dyDescent="0.25">
      <c r="A43" s="134"/>
      <c r="B43" s="163" t="s">
        <v>61</v>
      </c>
      <c r="C43" s="149">
        <v>10</v>
      </c>
      <c r="D43" s="150" t="s">
        <v>62</v>
      </c>
      <c r="E43" s="108"/>
      <c r="F43" s="158"/>
      <c r="G43" s="159"/>
      <c r="H43" s="160"/>
      <c r="I43" s="161"/>
      <c r="J43" s="164"/>
      <c r="K43" s="159"/>
      <c r="L43" s="159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</row>
    <row r="44" spans="1:34" s="162" customFormat="1" ht="12.75" customHeight="1" x14ac:dyDescent="0.25">
      <c r="A44" s="134"/>
      <c r="B44" s="8"/>
      <c r="C44" s="2"/>
      <c r="D44" s="3"/>
      <c r="E44" s="108"/>
      <c r="F44" s="158"/>
      <c r="G44" s="159"/>
      <c r="H44" s="160"/>
      <c r="I44" s="161"/>
      <c r="J44" s="164"/>
      <c r="K44" s="159"/>
      <c r="L44" s="159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</row>
    <row r="45" spans="1:34" s="162" customFormat="1" ht="12.75" customHeight="1" x14ac:dyDescent="0.25">
      <c r="A45" s="134"/>
      <c r="B45" s="8"/>
      <c r="C45" s="2"/>
      <c r="D45" s="3"/>
      <c r="E45" s="108"/>
      <c r="F45" s="158"/>
      <c r="G45" s="159"/>
      <c r="H45" s="160"/>
      <c r="I45" s="161"/>
      <c r="J45" s="164"/>
      <c r="K45" s="159"/>
      <c r="L45" s="159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</row>
    <row r="46" spans="1:34" s="162" customFormat="1" ht="12.75" customHeight="1" x14ac:dyDescent="0.25">
      <c r="A46" s="134"/>
      <c r="B46" s="140" t="s">
        <v>203</v>
      </c>
      <c r="C46" s="119">
        <f>SUM(C44:C45)*4</f>
        <v>0</v>
      </c>
      <c r="D46" s="165" t="s">
        <v>124</v>
      </c>
      <c r="E46" s="108"/>
      <c r="F46" s="158"/>
      <c r="G46" s="159"/>
      <c r="H46" s="160"/>
      <c r="I46" s="161"/>
      <c r="J46" s="164"/>
      <c r="K46" s="159"/>
      <c r="L46" s="159"/>
      <c r="M46" s="159"/>
      <c r="N46" s="164"/>
    </row>
    <row r="47" spans="1:34" s="162" customFormat="1" ht="12.75" customHeight="1" x14ac:dyDescent="0.25">
      <c r="A47" s="134"/>
      <c r="B47" s="126" t="s">
        <v>59</v>
      </c>
      <c r="C47" s="119">
        <f>C46/66.7</f>
        <v>0</v>
      </c>
      <c r="D47" s="122"/>
      <c r="E47" s="108"/>
      <c r="F47" s="158"/>
      <c r="G47" s="159"/>
      <c r="H47" s="160"/>
      <c r="I47" s="161"/>
      <c r="J47" s="164"/>
      <c r="K47" s="159"/>
      <c r="L47" s="159"/>
      <c r="M47" s="159"/>
      <c r="N47" s="164"/>
    </row>
    <row r="48" spans="1:34" ht="3" customHeight="1" x14ac:dyDescent="0.25">
      <c r="B48" s="112"/>
      <c r="C48" s="166"/>
      <c r="D48" s="122"/>
      <c r="E48" s="108"/>
      <c r="F48" s="158"/>
      <c r="G48" s="159"/>
      <c r="H48" s="160"/>
      <c r="I48" s="161"/>
      <c r="K48" s="159"/>
      <c r="L48" s="159"/>
      <c r="M48" s="159"/>
      <c r="N48" s="138"/>
    </row>
    <row r="49" spans="1:7" s="138" customFormat="1" ht="12.75" customHeight="1" x14ac:dyDescent="0.25">
      <c r="A49" s="134"/>
      <c r="B49" s="167" t="s">
        <v>68</v>
      </c>
      <c r="C49" s="168">
        <f>C12+C26+C40+C33+C47+C19</f>
        <v>0</v>
      </c>
      <c r="D49" s="122"/>
      <c r="E49" s="108"/>
      <c r="F49" s="132"/>
      <c r="G49" s="112"/>
    </row>
    <row r="50" spans="1:7" s="138" customFormat="1" ht="34.15" customHeight="1" x14ac:dyDescent="0.3">
      <c r="A50" s="134"/>
      <c r="B50" s="477" t="s">
        <v>270</v>
      </c>
      <c r="C50" s="478"/>
      <c r="D50" s="479"/>
      <c r="E50" s="108"/>
      <c r="F50" s="132"/>
      <c r="G50" s="112"/>
    </row>
    <row r="51" spans="1:7" s="138" customFormat="1" ht="12.75" customHeight="1" x14ac:dyDescent="0.25">
      <c r="A51" s="134"/>
      <c r="B51" s="169"/>
      <c r="C51" s="166"/>
      <c r="D51" s="122"/>
      <c r="E51" s="108"/>
      <c r="F51" s="132"/>
      <c r="G51" s="112"/>
    </row>
    <row r="52" spans="1:7" s="138" customFormat="1" ht="12.75" customHeight="1" x14ac:dyDescent="0.25">
      <c r="A52" s="134"/>
      <c r="B52" s="169"/>
      <c r="C52" s="166"/>
      <c r="D52" s="122"/>
      <c r="E52" s="108"/>
      <c r="F52" s="132"/>
      <c r="G52" s="112"/>
    </row>
    <row r="53" spans="1:7" s="138" customFormat="1" ht="12.75" customHeight="1" x14ac:dyDescent="0.25">
      <c r="A53" s="134"/>
      <c r="B53" s="169"/>
      <c r="C53" s="166"/>
      <c r="D53" s="122"/>
      <c r="E53" s="108"/>
      <c r="F53" s="132"/>
      <c r="G53" s="112"/>
    </row>
    <row r="54" spans="1:7" s="138" customFormat="1" ht="12.75" customHeight="1" x14ac:dyDescent="0.25">
      <c r="A54" s="134"/>
      <c r="B54" s="134"/>
      <c r="C54" s="166"/>
      <c r="D54" s="122"/>
      <c r="E54" s="108"/>
      <c r="F54" s="132"/>
      <c r="G54" s="112"/>
    </row>
    <row r="55" spans="1:7" s="138" customFormat="1" ht="12.75" customHeight="1" x14ac:dyDescent="0.25">
      <c r="A55" s="134"/>
      <c r="B55" s="134"/>
      <c r="C55" s="166"/>
      <c r="D55" s="122"/>
      <c r="E55" s="108"/>
      <c r="F55" s="132"/>
      <c r="G55" s="112"/>
    </row>
    <row r="56" spans="1:7" s="138" customFormat="1" ht="12.75" customHeight="1" x14ac:dyDescent="0.25">
      <c r="A56" s="134"/>
      <c r="B56" s="134"/>
      <c r="C56" s="166"/>
      <c r="D56" s="122"/>
      <c r="E56" s="108"/>
      <c r="F56" s="132"/>
      <c r="G56" s="112"/>
    </row>
    <row r="57" spans="1:7" s="138" customFormat="1" ht="12.75" customHeight="1" x14ac:dyDescent="0.25">
      <c r="A57" s="134"/>
      <c r="B57" s="134"/>
      <c r="C57" s="166"/>
      <c r="D57" s="122"/>
      <c r="E57" s="108"/>
      <c r="F57" s="132"/>
      <c r="G57" s="112"/>
    </row>
    <row r="58" spans="1:7" s="138" customFormat="1" ht="12.75" customHeight="1" x14ac:dyDescent="0.25">
      <c r="A58" s="134"/>
      <c r="B58" s="134"/>
      <c r="C58" s="166"/>
      <c r="D58" s="122"/>
      <c r="E58" s="108"/>
      <c r="F58" s="132"/>
      <c r="G58" s="112"/>
    </row>
    <row r="59" spans="1:7" s="138" customFormat="1" ht="12.75" customHeight="1" x14ac:dyDescent="0.25">
      <c r="A59" s="134"/>
      <c r="B59" s="134"/>
      <c r="C59" s="166"/>
      <c r="D59" s="122"/>
      <c r="E59" s="108"/>
      <c r="F59" s="132"/>
      <c r="G59" s="112"/>
    </row>
    <row r="60" spans="1:7" s="138" customFormat="1" ht="12.75" customHeight="1" x14ac:dyDescent="0.25">
      <c r="A60" s="134"/>
      <c r="B60" s="134"/>
      <c r="C60" s="166"/>
      <c r="D60" s="122"/>
      <c r="E60" s="108"/>
      <c r="F60" s="132"/>
      <c r="G60" s="112"/>
    </row>
    <row r="61" spans="1:7" s="138" customFormat="1" ht="12.75" customHeight="1" x14ac:dyDescent="0.25">
      <c r="A61" s="134"/>
      <c r="B61" s="134"/>
      <c r="C61" s="166"/>
      <c r="D61" s="122"/>
      <c r="E61" s="108"/>
      <c r="F61" s="132"/>
      <c r="G61" s="112"/>
    </row>
    <row r="62" spans="1:7" s="138" customFormat="1" ht="12.75" customHeight="1" x14ac:dyDescent="0.25">
      <c r="A62" s="134"/>
      <c r="B62" s="134"/>
      <c r="C62" s="166"/>
      <c r="D62" s="122"/>
      <c r="E62" s="108"/>
      <c r="F62" s="132"/>
      <c r="G62" s="112"/>
    </row>
    <row r="63" spans="1:7" s="138" customFormat="1" ht="12.75" customHeight="1" x14ac:dyDescent="0.2">
      <c r="A63" s="134"/>
      <c r="B63" s="134"/>
      <c r="C63" s="166"/>
      <c r="D63" s="122"/>
      <c r="E63" s="108"/>
      <c r="F63" s="132"/>
      <c r="G63" s="112"/>
    </row>
    <row r="64" spans="1:7" s="138" customFormat="1" ht="12.75" customHeight="1" x14ac:dyDescent="0.2">
      <c r="A64" s="134"/>
      <c r="B64" s="134"/>
      <c r="C64" s="166"/>
      <c r="D64" s="122"/>
      <c r="E64" s="108"/>
      <c r="F64" s="132"/>
      <c r="G64" s="112"/>
    </row>
    <row r="65" spans="1:7" s="138" customFormat="1" ht="12.75" customHeight="1" x14ac:dyDescent="0.2">
      <c r="A65" s="134"/>
      <c r="B65" s="134"/>
      <c r="C65" s="166"/>
      <c r="D65" s="122"/>
      <c r="E65" s="108"/>
      <c r="F65" s="132"/>
      <c r="G65" s="112"/>
    </row>
    <row r="66" spans="1:7" s="138" customFormat="1" ht="12.75" customHeight="1" x14ac:dyDescent="0.2">
      <c r="A66" s="134"/>
      <c r="B66" s="134"/>
      <c r="C66" s="166"/>
      <c r="D66" s="122"/>
      <c r="E66" s="108"/>
      <c r="F66" s="132"/>
      <c r="G66" s="112"/>
    </row>
    <row r="67" spans="1:7" s="138" customFormat="1" ht="12.75" customHeight="1" x14ac:dyDescent="0.2">
      <c r="A67" s="134"/>
      <c r="B67" s="134"/>
      <c r="C67" s="166"/>
      <c r="D67" s="122"/>
      <c r="E67" s="108"/>
      <c r="F67" s="132"/>
      <c r="G67" s="112"/>
    </row>
    <row r="68" spans="1:7" s="138" customFormat="1" ht="12.75" customHeight="1" x14ac:dyDescent="0.2">
      <c r="A68" s="134"/>
      <c r="B68" s="134"/>
      <c r="C68" s="166"/>
      <c r="D68" s="122"/>
      <c r="E68" s="108"/>
      <c r="F68" s="132"/>
      <c r="G68" s="112"/>
    </row>
    <row r="69" spans="1:7" s="138" customFormat="1" ht="12.75" customHeight="1" x14ac:dyDescent="0.2">
      <c r="A69" s="134"/>
      <c r="B69" s="134"/>
      <c r="C69" s="166"/>
      <c r="D69" s="122"/>
      <c r="E69" s="108"/>
      <c r="F69" s="132"/>
      <c r="G69" s="112"/>
    </row>
    <row r="70" spans="1:7" s="138" customFormat="1" ht="12.75" customHeight="1" x14ac:dyDescent="0.2">
      <c r="A70" s="134"/>
      <c r="B70" s="134"/>
      <c r="C70" s="166"/>
      <c r="D70" s="122"/>
      <c r="E70" s="108"/>
      <c r="F70" s="132"/>
      <c r="G70" s="112"/>
    </row>
    <row r="71" spans="1:7" s="138" customFormat="1" ht="12.75" customHeight="1" x14ac:dyDescent="0.2">
      <c r="A71" s="134"/>
      <c r="B71" s="134"/>
      <c r="C71" s="166"/>
      <c r="D71" s="122"/>
      <c r="E71" s="108"/>
      <c r="F71" s="132"/>
      <c r="G71" s="112"/>
    </row>
    <row r="72" spans="1:7" s="138" customFormat="1" ht="12.75" customHeight="1" x14ac:dyDescent="0.2">
      <c r="A72" s="134"/>
      <c r="B72" s="134"/>
      <c r="C72" s="166"/>
      <c r="D72" s="122"/>
      <c r="E72" s="108"/>
      <c r="F72" s="132"/>
      <c r="G72" s="112"/>
    </row>
    <row r="73" spans="1:7" s="138" customFormat="1" ht="12.75" customHeight="1" x14ac:dyDescent="0.2">
      <c r="A73" s="134"/>
      <c r="B73" s="134"/>
      <c r="C73" s="166"/>
      <c r="D73" s="122"/>
      <c r="E73" s="108"/>
      <c r="F73" s="132"/>
      <c r="G73" s="112"/>
    </row>
    <row r="74" spans="1:7" s="138" customFormat="1" ht="12.75" customHeight="1" x14ac:dyDescent="0.2">
      <c r="A74" s="134"/>
      <c r="B74" s="134"/>
      <c r="C74" s="166"/>
      <c r="D74" s="122"/>
      <c r="E74" s="108"/>
      <c r="F74" s="132"/>
      <c r="G74" s="112"/>
    </row>
    <row r="75" spans="1:7" s="138" customFormat="1" ht="12.75" customHeight="1" x14ac:dyDescent="0.2">
      <c r="A75" s="134"/>
      <c r="B75" s="134"/>
      <c r="C75" s="166"/>
      <c r="D75" s="122"/>
      <c r="E75" s="108"/>
      <c r="F75" s="132"/>
      <c r="G75" s="112"/>
    </row>
    <row r="76" spans="1:7" s="138" customFormat="1" ht="12.75" customHeight="1" x14ac:dyDescent="0.2">
      <c r="A76" s="134"/>
      <c r="B76" s="134"/>
      <c r="C76" s="166"/>
      <c r="D76" s="122"/>
      <c r="E76" s="108"/>
      <c r="F76" s="132"/>
      <c r="G76" s="112"/>
    </row>
    <row r="77" spans="1:7" s="138" customFormat="1" ht="12.75" customHeight="1" x14ac:dyDescent="0.2">
      <c r="A77" s="134"/>
      <c r="B77" s="134"/>
      <c r="C77" s="166"/>
      <c r="D77" s="122"/>
      <c r="E77" s="108"/>
      <c r="F77" s="132"/>
      <c r="G77" s="112"/>
    </row>
    <row r="78" spans="1:7" s="138" customFormat="1" ht="12.75" customHeight="1" x14ac:dyDescent="0.2">
      <c r="A78" s="134"/>
      <c r="B78" s="134"/>
      <c r="C78" s="166"/>
      <c r="D78" s="122"/>
      <c r="E78" s="108"/>
      <c r="F78" s="132"/>
      <c r="G78" s="112"/>
    </row>
    <row r="79" spans="1:7" s="138" customFormat="1" ht="12.75" customHeight="1" x14ac:dyDescent="0.2">
      <c r="A79" s="134"/>
      <c r="B79" s="134"/>
      <c r="C79" s="166"/>
      <c r="D79" s="122"/>
      <c r="E79" s="108"/>
      <c r="F79" s="132"/>
      <c r="G79" s="112"/>
    </row>
    <row r="80" spans="1:7" s="138" customFormat="1" ht="12.75" customHeight="1" x14ac:dyDescent="0.2">
      <c r="A80" s="134"/>
      <c r="B80" s="134"/>
      <c r="C80" s="166"/>
      <c r="D80" s="122"/>
      <c r="E80" s="108"/>
      <c r="F80" s="132"/>
      <c r="G80" s="112"/>
    </row>
    <row r="81" spans="1:7" s="138" customFormat="1" ht="12.75" customHeight="1" x14ac:dyDescent="0.2">
      <c r="A81" s="134"/>
      <c r="B81" s="134"/>
      <c r="C81" s="166"/>
      <c r="D81" s="122"/>
      <c r="E81" s="108"/>
      <c r="F81" s="132"/>
      <c r="G81" s="112"/>
    </row>
    <row r="82" spans="1:7" s="138" customFormat="1" ht="12.75" customHeight="1" x14ac:dyDescent="0.2">
      <c r="A82" s="134"/>
      <c r="B82" s="134"/>
      <c r="C82" s="166"/>
      <c r="D82" s="122"/>
      <c r="E82" s="108"/>
      <c r="F82" s="132"/>
      <c r="G82" s="112"/>
    </row>
    <row r="83" spans="1:7" s="138" customFormat="1" ht="12.75" customHeight="1" x14ac:dyDescent="0.2">
      <c r="A83" s="134"/>
      <c r="B83" s="134"/>
      <c r="C83" s="166"/>
      <c r="D83" s="122"/>
      <c r="E83" s="108"/>
      <c r="F83" s="132"/>
      <c r="G83" s="112"/>
    </row>
    <row r="84" spans="1:7" s="138" customFormat="1" ht="12.75" customHeight="1" x14ac:dyDescent="0.2">
      <c r="A84" s="134"/>
      <c r="B84" s="134"/>
      <c r="C84" s="166"/>
      <c r="D84" s="122"/>
      <c r="E84" s="108"/>
      <c r="F84" s="132"/>
      <c r="G84" s="112"/>
    </row>
    <row r="85" spans="1:7" s="138" customFormat="1" ht="12.75" customHeight="1" x14ac:dyDescent="0.2">
      <c r="A85" s="134"/>
      <c r="B85" s="134"/>
      <c r="C85" s="166"/>
      <c r="D85" s="122"/>
      <c r="E85" s="108"/>
      <c r="F85" s="132"/>
      <c r="G85" s="112"/>
    </row>
    <row r="86" spans="1:7" s="138" customFormat="1" ht="12.75" customHeight="1" x14ac:dyDescent="0.2">
      <c r="A86" s="134"/>
      <c r="B86" s="134"/>
      <c r="C86" s="166"/>
      <c r="D86" s="122"/>
      <c r="E86" s="108"/>
      <c r="F86" s="132"/>
      <c r="G86" s="112"/>
    </row>
    <row r="87" spans="1:7" s="138" customFormat="1" ht="12.75" customHeight="1" x14ac:dyDescent="0.2">
      <c r="A87" s="134"/>
      <c r="B87" s="134"/>
      <c r="C87" s="166"/>
      <c r="D87" s="122"/>
      <c r="E87" s="108"/>
      <c r="F87" s="132"/>
      <c r="G87" s="112"/>
    </row>
    <row r="88" spans="1:7" s="138" customFormat="1" ht="12.75" customHeight="1" x14ac:dyDescent="0.2">
      <c r="A88" s="134"/>
      <c r="B88" s="134"/>
      <c r="C88" s="166"/>
      <c r="D88" s="122"/>
      <c r="E88" s="108"/>
      <c r="F88" s="132"/>
      <c r="G88" s="112"/>
    </row>
    <row r="89" spans="1:7" s="138" customFormat="1" ht="12.75" customHeight="1" x14ac:dyDescent="0.2">
      <c r="A89" s="134"/>
      <c r="B89" s="134"/>
      <c r="C89" s="166"/>
      <c r="D89" s="122"/>
      <c r="E89" s="108"/>
      <c r="F89" s="132"/>
      <c r="G89" s="112"/>
    </row>
    <row r="90" spans="1:7" s="138" customFormat="1" ht="12.75" customHeight="1" x14ac:dyDescent="0.2">
      <c r="A90" s="134"/>
      <c r="B90" s="134"/>
      <c r="C90" s="166"/>
      <c r="D90" s="122"/>
      <c r="E90" s="108"/>
      <c r="F90" s="132"/>
      <c r="G90" s="112"/>
    </row>
    <row r="91" spans="1:7" s="138" customFormat="1" ht="12.75" customHeight="1" x14ac:dyDescent="0.2">
      <c r="A91" s="134"/>
      <c r="B91" s="134"/>
      <c r="C91" s="166"/>
      <c r="D91" s="122"/>
      <c r="E91" s="108"/>
      <c r="F91" s="132"/>
      <c r="G91" s="112"/>
    </row>
    <row r="92" spans="1:7" s="138" customFormat="1" ht="12.75" customHeight="1" x14ac:dyDescent="0.2">
      <c r="A92" s="134"/>
      <c r="B92" s="134"/>
      <c r="C92" s="166"/>
      <c r="D92" s="122"/>
      <c r="E92" s="108"/>
      <c r="F92" s="132"/>
      <c r="G92" s="112"/>
    </row>
    <row r="93" spans="1:7" s="138" customFormat="1" ht="12.75" customHeight="1" x14ac:dyDescent="0.2">
      <c r="A93" s="134"/>
      <c r="B93" s="134"/>
      <c r="C93" s="166"/>
      <c r="D93" s="122"/>
      <c r="E93" s="108"/>
      <c r="F93" s="132"/>
      <c r="G93" s="112"/>
    </row>
    <row r="94" spans="1:7" s="138" customFormat="1" ht="12.75" customHeight="1" x14ac:dyDescent="0.2">
      <c r="A94" s="134"/>
      <c r="B94" s="134"/>
      <c r="C94" s="166"/>
      <c r="D94" s="122"/>
      <c r="E94" s="108"/>
      <c r="F94" s="132"/>
      <c r="G94" s="112"/>
    </row>
    <row r="95" spans="1:7" s="138" customFormat="1" ht="12.75" customHeight="1" x14ac:dyDescent="0.2">
      <c r="A95" s="134"/>
      <c r="B95" s="134"/>
      <c r="C95" s="166"/>
      <c r="D95" s="122"/>
      <c r="E95" s="108"/>
      <c r="F95" s="132"/>
      <c r="G95" s="112"/>
    </row>
    <row r="96" spans="1:7" s="138" customFormat="1" ht="12.75" customHeight="1" x14ac:dyDescent="0.2">
      <c r="A96" s="134"/>
      <c r="B96" s="134"/>
      <c r="C96" s="166"/>
      <c r="D96" s="122"/>
      <c r="E96" s="108"/>
      <c r="F96" s="132"/>
      <c r="G96" s="112"/>
    </row>
    <row r="97" spans="1:7" s="138" customFormat="1" ht="12.75" customHeight="1" x14ac:dyDescent="0.2">
      <c r="A97" s="134"/>
      <c r="B97" s="134"/>
      <c r="C97" s="166"/>
      <c r="D97" s="122"/>
      <c r="E97" s="108"/>
      <c r="F97" s="132"/>
      <c r="G97" s="112"/>
    </row>
    <row r="98" spans="1:7" s="138" customFormat="1" ht="12.75" customHeight="1" x14ac:dyDescent="0.2">
      <c r="A98" s="134"/>
      <c r="B98" s="134"/>
      <c r="C98" s="166"/>
      <c r="D98" s="122"/>
      <c r="E98" s="108"/>
      <c r="F98" s="132"/>
      <c r="G98" s="112"/>
    </row>
    <row r="99" spans="1:7" s="138" customFormat="1" ht="12.75" customHeight="1" x14ac:dyDescent="0.2">
      <c r="A99" s="134"/>
      <c r="B99" s="134"/>
      <c r="C99" s="166"/>
      <c r="D99" s="122"/>
      <c r="E99" s="108"/>
      <c r="F99" s="132"/>
      <c r="G99" s="112"/>
    </row>
    <row r="100" spans="1:7" s="138" customFormat="1" ht="12.75" customHeight="1" x14ac:dyDescent="0.2">
      <c r="A100" s="134"/>
      <c r="B100" s="134"/>
      <c r="C100" s="166"/>
      <c r="D100" s="122"/>
      <c r="E100" s="108"/>
      <c r="F100" s="132"/>
      <c r="G100" s="112"/>
    </row>
    <row r="101" spans="1:7" s="138" customFormat="1" ht="12.75" customHeight="1" x14ac:dyDescent="0.2">
      <c r="A101" s="134"/>
      <c r="B101" s="134"/>
      <c r="C101" s="166"/>
      <c r="D101" s="122"/>
      <c r="E101" s="108"/>
      <c r="F101" s="132"/>
      <c r="G101" s="112"/>
    </row>
    <row r="102" spans="1:7" s="138" customFormat="1" ht="12.75" customHeight="1" x14ac:dyDescent="0.2">
      <c r="A102" s="134"/>
      <c r="B102" s="134"/>
      <c r="C102" s="166"/>
      <c r="D102" s="122"/>
      <c r="E102" s="108"/>
      <c r="F102" s="132"/>
      <c r="G102" s="112"/>
    </row>
    <row r="103" spans="1:7" s="138" customFormat="1" ht="12.75" customHeight="1" x14ac:dyDescent="0.2">
      <c r="A103" s="134"/>
      <c r="B103" s="134"/>
      <c r="C103" s="166"/>
      <c r="D103" s="122"/>
      <c r="E103" s="108"/>
      <c r="F103" s="132"/>
      <c r="G103" s="112"/>
    </row>
    <row r="104" spans="1:7" s="138" customFormat="1" ht="12.75" customHeight="1" x14ac:dyDescent="0.2">
      <c r="A104" s="134"/>
      <c r="B104" s="134"/>
      <c r="C104" s="166"/>
      <c r="D104" s="122"/>
      <c r="E104" s="108"/>
      <c r="F104" s="132"/>
      <c r="G104" s="112"/>
    </row>
    <row r="105" spans="1:7" s="138" customFormat="1" ht="12.75" customHeight="1" x14ac:dyDescent="0.2">
      <c r="A105" s="134"/>
      <c r="B105" s="134"/>
      <c r="C105" s="166"/>
      <c r="D105" s="122"/>
      <c r="E105" s="170"/>
      <c r="F105" s="132"/>
      <c r="G105" s="112"/>
    </row>
    <row r="106" spans="1:7" s="138" customFormat="1" ht="12.75" customHeight="1" x14ac:dyDescent="0.2">
      <c r="A106" s="134"/>
      <c r="B106" s="134"/>
      <c r="C106" s="166"/>
      <c r="D106" s="122"/>
      <c r="E106" s="170"/>
      <c r="F106" s="132"/>
      <c r="G106" s="112"/>
    </row>
    <row r="107" spans="1:7" s="138" customFormat="1" ht="12.75" customHeight="1" x14ac:dyDescent="0.2">
      <c r="A107" s="134"/>
      <c r="B107" s="134"/>
      <c r="C107" s="166"/>
      <c r="D107" s="122"/>
      <c r="E107" s="170"/>
      <c r="F107" s="132"/>
      <c r="G107" s="112"/>
    </row>
    <row r="108" spans="1:7" s="138" customFormat="1" ht="12.75" customHeight="1" x14ac:dyDescent="0.2">
      <c r="A108" s="134"/>
      <c r="B108" s="134"/>
      <c r="C108" s="166"/>
      <c r="D108" s="122"/>
      <c r="E108" s="170"/>
      <c r="F108" s="132"/>
      <c r="G108" s="112"/>
    </row>
    <row r="109" spans="1:7" s="138" customFormat="1" ht="12.75" customHeight="1" x14ac:dyDescent="0.2">
      <c r="A109" s="134"/>
      <c r="B109" s="134"/>
      <c r="C109" s="166"/>
      <c r="D109" s="122"/>
      <c r="E109" s="170"/>
      <c r="F109" s="132"/>
      <c r="G109" s="112"/>
    </row>
    <row r="110" spans="1:7" s="138" customFormat="1" ht="12.75" customHeight="1" x14ac:dyDescent="0.2">
      <c r="A110" s="134"/>
      <c r="B110" s="134"/>
      <c r="C110" s="166"/>
      <c r="D110" s="122"/>
      <c r="E110" s="170"/>
      <c r="F110" s="132"/>
      <c r="G110" s="112"/>
    </row>
    <row r="111" spans="1:7" s="138" customFormat="1" ht="12.75" customHeight="1" x14ac:dyDescent="0.2">
      <c r="A111" s="134"/>
      <c r="B111" s="134"/>
      <c r="C111" s="166"/>
      <c r="D111" s="122"/>
      <c r="E111" s="170"/>
      <c r="F111" s="132"/>
      <c r="G111" s="112"/>
    </row>
    <row r="112" spans="1:7" s="138" customFormat="1" ht="12.75" customHeight="1" x14ac:dyDescent="0.2">
      <c r="A112" s="134"/>
      <c r="B112" s="134"/>
      <c r="C112" s="166"/>
      <c r="D112" s="122"/>
      <c r="E112" s="170"/>
      <c r="F112" s="132"/>
      <c r="G112" s="112"/>
    </row>
    <row r="113" spans="1:7" s="138" customFormat="1" ht="12.75" customHeight="1" x14ac:dyDescent="0.2">
      <c r="A113" s="134"/>
      <c r="B113" s="134"/>
      <c r="C113" s="166"/>
      <c r="D113" s="122"/>
      <c r="E113" s="170"/>
      <c r="F113" s="132"/>
      <c r="G113" s="112"/>
    </row>
    <row r="114" spans="1:7" s="138" customFormat="1" ht="12.75" customHeight="1" x14ac:dyDescent="0.2">
      <c r="A114" s="134"/>
      <c r="B114" s="134"/>
      <c r="C114" s="166"/>
      <c r="D114" s="122"/>
      <c r="E114" s="170"/>
      <c r="F114" s="132"/>
      <c r="G114" s="112"/>
    </row>
    <row r="115" spans="1:7" s="138" customFormat="1" ht="12.75" customHeight="1" x14ac:dyDescent="0.2">
      <c r="A115" s="134"/>
      <c r="B115" s="134"/>
      <c r="C115" s="166"/>
      <c r="D115" s="122"/>
      <c r="E115" s="170"/>
      <c r="F115" s="132"/>
      <c r="G115" s="112"/>
    </row>
    <row r="116" spans="1:7" s="138" customFormat="1" ht="12.75" customHeight="1" x14ac:dyDescent="0.2">
      <c r="A116" s="134"/>
      <c r="B116" s="134"/>
      <c r="C116" s="166"/>
      <c r="D116" s="122"/>
      <c r="E116" s="170"/>
      <c r="F116" s="132"/>
      <c r="G116" s="112"/>
    </row>
    <row r="117" spans="1:7" s="138" customFormat="1" ht="12.75" customHeight="1" x14ac:dyDescent="0.2">
      <c r="A117" s="134"/>
      <c r="B117" s="134"/>
      <c r="C117" s="166"/>
      <c r="D117" s="122"/>
      <c r="E117" s="170"/>
      <c r="F117" s="132"/>
      <c r="G117" s="112"/>
    </row>
    <row r="118" spans="1:7" s="138" customFormat="1" ht="12.75" customHeight="1" x14ac:dyDescent="0.2">
      <c r="A118" s="134"/>
      <c r="B118" s="134"/>
      <c r="C118" s="166"/>
      <c r="D118" s="122"/>
      <c r="E118" s="170"/>
      <c r="F118" s="132"/>
      <c r="G118" s="112"/>
    </row>
    <row r="119" spans="1:7" s="138" customFormat="1" ht="12.75" customHeight="1" x14ac:dyDescent="0.2">
      <c r="A119" s="134"/>
      <c r="B119" s="134"/>
      <c r="C119" s="166"/>
      <c r="D119" s="122"/>
      <c r="E119" s="170"/>
      <c r="F119" s="132"/>
      <c r="G119" s="112"/>
    </row>
    <row r="120" spans="1:7" s="138" customFormat="1" ht="12.75" customHeight="1" x14ac:dyDescent="0.2">
      <c r="A120" s="134"/>
      <c r="B120" s="134"/>
      <c r="C120" s="166"/>
      <c r="D120" s="122"/>
      <c r="E120" s="170"/>
      <c r="F120" s="132"/>
      <c r="G120" s="112"/>
    </row>
    <row r="121" spans="1:7" s="138" customFormat="1" ht="12.75" customHeight="1" x14ac:dyDescent="0.2">
      <c r="A121" s="134"/>
      <c r="B121" s="134"/>
      <c r="C121" s="166"/>
      <c r="D121" s="122"/>
      <c r="E121" s="170"/>
      <c r="F121" s="132"/>
      <c r="G121" s="112"/>
    </row>
    <row r="122" spans="1:7" s="138" customFormat="1" ht="12.75" customHeight="1" x14ac:dyDescent="0.2">
      <c r="A122" s="134"/>
      <c r="B122" s="134"/>
      <c r="C122" s="166"/>
      <c r="D122" s="122"/>
      <c r="E122" s="170"/>
      <c r="F122" s="132"/>
      <c r="G122" s="112"/>
    </row>
    <row r="123" spans="1:7" s="138" customFormat="1" ht="12.75" customHeight="1" x14ac:dyDescent="0.2">
      <c r="A123" s="134"/>
      <c r="B123" s="134"/>
      <c r="C123" s="166"/>
      <c r="D123" s="122"/>
      <c r="E123" s="170"/>
      <c r="F123" s="132"/>
      <c r="G123" s="112"/>
    </row>
    <row r="124" spans="1:7" s="138" customFormat="1" ht="12.75" customHeight="1" x14ac:dyDescent="0.2">
      <c r="A124" s="134"/>
      <c r="B124" s="134"/>
      <c r="C124" s="166"/>
      <c r="D124" s="122"/>
      <c r="E124" s="170"/>
      <c r="F124" s="132"/>
      <c r="G124" s="112"/>
    </row>
    <row r="125" spans="1:7" s="138" customFormat="1" ht="12.75" customHeight="1" x14ac:dyDescent="0.2">
      <c r="A125" s="134"/>
      <c r="B125" s="134"/>
      <c r="C125" s="166"/>
      <c r="D125" s="122"/>
      <c r="E125" s="170"/>
      <c r="F125" s="132"/>
      <c r="G125" s="112"/>
    </row>
    <row r="126" spans="1:7" s="138" customFormat="1" ht="12.75" customHeight="1" x14ac:dyDescent="0.2">
      <c r="A126" s="134"/>
      <c r="B126" s="134"/>
      <c r="C126" s="166"/>
      <c r="D126" s="122"/>
      <c r="E126" s="170"/>
      <c r="F126" s="132"/>
      <c r="G126" s="112"/>
    </row>
    <row r="127" spans="1:7" s="138" customFormat="1" ht="12.75" customHeight="1" x14ac:dyDescent="0.2">
      <c r="A127" s="134"/>
      <c r="B127" s="134"/>
      <c r="C127" s="166"/>
      <c r="D127" s="122"/>
      <c r="E127" s="170"/>
      <c r="F127" s="132"/>
      <c r="G127" s="112"/>
    </row>
    <row r="128" spans="1:7" s="138" customFormat="1" ht="12.75" customHeight="1" x14ac:dyDescent="0.2">
      <c r="A128" s="134"/>
      <c r="B128" s="134"/>
      <c r="C128" s="166"/>
      <c r="D128" s="122"/>
      <c r="E128" s="170"/>
      <c r="F128" s="132"/>
      <c r="G128" s="112"/>
    </row>
    <row r="129" spans="1:7" s="138" customFormat="1" ht="12.75" customHeight="1" x14ac:dyDescent="0.2">
      <c r="A129" s="134"/>
      <c r="B129" s="134"/>
      <c r="C129" s="166"/>
      <c r="D129" s="122"/>
      <c r="E129" s="170"/>
      <c r="F129" s="132"/>
      <c r="G129" s="112"/>
    </row>
    <row r="130" spans="1:7" s="138" customFormat="1" ht="12.75" customHeight="1" x14ac:dyDescent="0.2">
      <c r="A130" s="134"/>
      <c r="B130" s="134"/>
      <c r="C130" s="166"/>
      <c r="D130" s="122"/>
      <c r="E130" s="170"/>
      <c r="F130" s="132"/>
      <c r="G130" s="112"/>
    </row>
    <row r="131" spans="1:7" s="138" customFormat="1" ht="12.75" customHeight="1" x14ac:dyDescent="0.2">
      <c r="A131" s="134"/>
      <c r="B131" s="134"/>
      <c r="C131" s="166"/>
      <c r="D131" s="122"/>
      <c r="E131" s="170"/>
      <c r="F131" s="132"/>
      <c r="G131" s="112"/>
    </row>
    <row r="132" spans="1:7" s="138" customFormat="1" ht="12.75" customHeight="1" x14ac:dyDescent="0.2">
      <c r="A132" s="134"/>
      <c r="B132" s="134"/>
      <c r="C132" s="166"/>
      <c r="D132" s="122"/>
      <c r="E132" s="170"/>
      <c r="F132" s="132"/>
      <c r="G132" s="112"/>
    </row>
    <row r="133" spans="1:7" s="138" customFormat="1" ht="12.75" customHeight="1" x14ac:dyDescent="0.2">
      <c r="A133" s="134"/>
      <c r="B133" s="134"/>
      <c r="C133" s="166"/>
      <c r="D133" s="122"/>
      <c r="E133" s="170"/>
      <c r="F133" s="132"/>
      <c r="G133" s="112"/>
    </row>
  </sheetData>
  <sheetProtection sheet="1" objects="1" scenarios="1" insertRows="0"/>
  <mergeCells count="3">
    <mergeCell ref="B50:D50"/>
    <mergeCell ref="B1:D2"/>
    <mergeCell ref="B4:C4"/>
  </mergeCells>
  <printOptions horizontalCentered="1"/>
  <pageMargins left="0.25" right="0.25" top="0.75" bottom="0.75" header="0.3" footer="0.3"/>
  <pageSetup orientation="portrait" r:id="rId1"/>
  <headerFooter>
    <oddHeader>&amp;C&amp;"-,Bold"&amp;14Course Numbers 
(degree programs)</oddHeader>
    <oddFooter>&amp;C2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view="pageLayout" topLeftCell="A19" zoomScaleNormal="100" workbookViewId="0">
      <selection activeCell="A40" sqref="A40"/>
    </sheetView>
  </sheetViews>
  <sheetFormatPr defaultColWidth="17.5703125" defaultRowHeight="12.6" customHeight="1" x14ac:dyDescent="0.2"/>
  <cols>
    <col min="1" max="1" width="56.7109375" style="176" customWidth="1"/>
    <col min="2" max="2" width="7.28515625" style="238" customWidth="1"/>
    <col min="3" max="3" width="6.42578125" style="238" customWidth="1"/>
    <col min="4" max="4" width="28.7109375" style="176" customWidth="1"/>
    <col min="5" max="5" width="74" style="175" customWidth="1"/>
    <col min="6" max="16384" width="17.5703125" style="176"/>
  </cols>
  <sheetData>
    <row r="1" spans="1:5" ht="12" customHeight="1" x14ac:dyDescent="0.25">
      <c r="A1" s="515" t="s">
        <v>278</v>
      </c>
      <c r="B1" s="515"/>
      <c r="C1" s="507" t="s">
        <v>57</v>
      </c>
      <c r="D1" s="508"/>
    </row>
    <row r="2" spans="1:5" ht="12" customHeight="1" x14ac:dyDescent="0.25">
      <c r="A2" s="516" t="s">
        <v>222</v>
      </c>
      <c r="B2" s="517"/>
      <c r="C2" s="136">
        <v>12</v>
      </c>
    </row>
    <row r="3" spans="1:5" ht="12" customHeight="1" x14ac:dyDescent="0.25">
      <c r="A3" s="518"/>
      <c r="B3" s="518"/>
      <c r="C3" s="5"/>
    </row>
    <row r="4" spans="1:5" ht="12" customHeight="1" x14ac:dyDescent="0.25">
      <c r="A4" s="518"/>
      <c r="B4" s="518"/>
      <c r="C4" s="5"/>
    </row>
    <row r="5" spans="1:5" ht="12" customHeight="1" x14ac:dyDescent="0.25">
      <c r="A5" s="519" t="s">
        <v>203</v>
      </c>
      <c r="B5" s="520"/>
      <c r="C5" s="119">
        <f>SUM(C3:C4)*5.5555</f>
        <v>0</v>
      </c>
      <c r="D5" s="417" t="s">
        <v>219</v>
      </c>
    </row>
    <row r="6" spans="1:5" ht="2.4500000000000002" customHeight="1" x14ac:dyDescent="0.25">
      <c r="A6" s="416"/>
      <c r="B6" s="176"/>
      <c r="C6" s="234"/>
      <c r="D6" s="234"/>
    </row>
    <row r="7" spans="1:5" ht="12" customHeight="1" x14ac:dyDescent="0.25">
      <c r="A7" s="174" t="s">
        <v>279</v>
      </c>
      <c r="B7" s="436"/>
      <c r="C7" s="431"/>
      <c r="D7" s="433"/>
      <c r="E7" s="426"/>
    </row>
    <row r="8" spans="1:5" ht="12" customHeight="1" x14ac:dyDescent="0.25">
      <c r="A8" s="514" t="s">
        <v>38</v>
      </c>
      <c r="B8" s="514"/>
      <c r="C8" s="11"/>
      <c r="D8" s="430"/>
      <c r="E8" s="176"/>
    </row>
    <row r="9" spans="1:5" ht="12" customHeight="1" x14ac:dyDescent="0.25">
      <c r="A9" s="513" t="s">
        <v>209</v>
      </c>
      <c r="B9" s="513"/>
      <c r="C9" s="92"/>
      <c r="D9" s="177"/>
      <c r="E9" s="176"/>
    </row>
    <row r="10" spans="1:5" ht="12" customHeight="1" x14ac:dyDescent="0.25">
      <c r="A10" s="513" t="s">
        <v>37</v>
      </c>
      <c r="B10" s="513"/>
      <c r="C10" s="435"/>
      <c r="D10" s="180"/>
      <c r="E10" s="176"/>
    </row>
    <row r="11" spans="1:5" ht="12" customHeight="1" x14ac:dyDescent="0.25">
      <c r="A11" s="509" t="s">
        <v>204</v>
      </c>
      <c r="B11" s="510"/>
      <c r="C11" s="181">
        <f>C8*12*0.125*C10/100</f>
        <v>0</v>
      </c>
      <c r="D11" s="182" t="s">
        <v>136</v>
      </c>
      <c r="E11" s="176"/>
    </row>
    <row r="12" spans="1:5" ht="12" customHeight="1" x14ac:dyDescent="0.25">
      <c r="A12" s="511" t="s">
        <v>205</v>
      </c>
      <c r="B12" s="512"/>
      <c r="C12" s="183">
        <f>C9*12*0.15*C10/100</f>
        <v>0</v>
      </c>
      <c r="D12" s="182" t="s">
        <v>137</v>
      </c>
      <c r="E12" s="176"/>
    </row>
    <row r="13" spans="1:5" ht="2.4500000000000002" customHeight="1" x14ac:dyDescent="0.25">
      <c r="A13" s="184"/>
      <c r="B13" s="185"/>
      <c r="C13" s="177"/>
      <c r="D13" s="429"/>
      <c r="E13" s="176"/>
    </row>
    <row r="14" spans="1:5" ht="12" customHeight="1" x14ac:dyDescent="0.25">
      <c r="A14" s="174" t="s">
        <v>280</v>
      </c>
      <c r="B14" s="436"/>
      <c r="C14" s="431"/>
      <c r="D14" s="432"/>
      <c r="E14" s="426"/>
    </row>
    <row r="15" spans="1:5" ht="12" customHeight="1" x14ac:dyDescent="0.25">
      <c r="A15" s="505" t="s">
        <v>61</v>
      </c>
      <c r="B15" s="505"/>
      <c r="C15" s="438"/>
      <c r="D15" s="430"/>
      <c r="E15" s="176"/>
    </row>
    <row r="16" spans="1:5" ht="12" customHeight="1" x14ac:dyDescent="0.25">
      <c r="A16" s="506"/>
      <c r="B16" s="506"/>
      <c r="C16" s="11"/>
      <c r="D16" s="177"/>
      <c r="E16" s="176"/>
    </row>
    <row r="17" spans="1:5" ht="12" customHeight="1" x14ac:dyDescent="0.25">
      <c r="A17" s="506"/>
      <c r="B17" s="506"/>
      <c r="C17" s="92"/>
      <c r="D17" s="177"/>
      <c r="E17" s="176"/>
    </row>
    <row r="18" spans="1:5" ht="12" customHeight="1" x14ac:dyDescent="0.25">
      <c r="A18" s="496" t="s">
        <v>138</v>
      </c>
      <c r="B18" s="497"/>
      <c r="C18" s="183">
        <f>COUNTA(C16:C17)</f>
        <v>0</v>
      </c>
      <c r="D18" s="177"/>
      <c r="E18" s="176"/>
    </row>
    <row r="19" spans="1:5" ht="12" customHeight="1" x14ac:dyDescent="0.25">
      <c r="A19" s="498" t="s">
        <v>203</v>
      </c>
      <c r="B19" s="499"/>
      <c r="C19" s="187">
        <f>C18*100</f>
        <v>0</v>
      </c>
      <c r="D19" s="188" t="s">
        <v>210</v>
      </c>
      <c r="E19" s="176"/>
    </row>
    <row r="20" spans="1:5" ht="3" customHeight="1" x14ac:dyDescent="0.25">
      <c r="A20" s="189"/>
      <c r="B20" s="185"/>
      <c r="C20" s="190"/>
      <c r="D20" s="427"/>
      <c r="E20" s="176"/>
    </row>
    <row r="21" spans="1:5" ht="12" customHeight="1" x14ac:dyDescent="0.3">
      <c r="A21" s="191" t="s">
        <v>281</v>
      </c>
      <c r="B21" s="503" t="s">
        <v>139</v>
      </c>
      <c r="C21" s="504"/>
      <c r="D21" s="428"/>
      <c r="E21" s="426"/>
    </row>
    <row r="22" spans="1:5" ht="12" customHeight="1" x14ac:dyDescent="0.25">
      <c r="A22" s="500" t="s">
        <v>61</v>
      </c>
      <c r="B22" s="500"/>
      <c r="C22" s="425">
        <v>10</v>
      </c>
      <c r="D22" s="190"/>
      <c r="E22" s="176"/>
    </row>
    <row r="23" spans="1:5" ht="12" customHeight="1" x14ac:dyDescent="0.25">
      <c r="A23" s="501"/>
      <c r="B23" s="501"/>
      <c r="C23" s="12"/>
      <c r="D23" s="190"/>
      <c r="E23" s="176"/>
    </row>
    <row r="24" spans="1:5" ht="12" customHeight="1" x14ac:dyDescent="0.25">
      <c r="A24" s="502"/>
      <c r="B24" s="502"/>
      <c r="C24" s="13"/>
      <c r="D24" s="190"/>
      <c r="E24" s="176"/>
    </row>
    <row r="25" spans="1:5" ht="12" customHeight="1" x14ac:dyDescent="0.25">
      <c r="A25" s="488" t="s">
        <v>203</v>
      </c>
      <c r="B25" s="489"/>
      <c r="C25" s="192">
        <f>SUM(C23:C24)*4</f>
        <v>0</v>
      </c>
      <c r="D25" s="193" t="s">
        <v>211</v>
      </c>
      <c r="E25" s="176"/>
    </row>
    <row r="26" spans="1:5" ht="2.4500000000000002" customHeight="1" x14ac:dyDescent="0.25">
      <c r="A26" s="194"/>
      <c r="B26" s="195"/>
      <c r="C26" s="177"/>
      <c r="D26" s="196"/>
      <c r="E26" s="176"/>
    </row>
    <row r="27" spans="1:5" ht="12" customHeight="1" x14ac:dyDescent="0.25">
      <c r="A27" s="197" t="s">
        <v>140</v>
      </c>
      <c r="B27" s="146" t="s">
        <v>277</v>
      </c>
      <c r="C27" s="424" t="s">
        <v>55</v>
      </c>
      <c r="D27" s="145" t="s">
        <v>26</v>
      </c>
      <c r="E27" s="196"/>
    </row>
    <row r="28" spans="1:5" ht="24" customHeight="1" x14ac:dyDescent="0.25">
      <c r="A28" s="200" t="s">
        <v>190</v>
      </c>
      <c r="B28" s="16"/>
      <c r="C28" s="201">
        <v>1</v>
      </c>
      <c r="D28" s="91"/>
      <c r="E28" s="196"/>
    </row>
    <row r="29" spans="1:5" s="112" customFormat="1" ht="12" customHeight="1" x14ac:dyDescent="0.25">
      <c r="A29" s="396" t="s">
        <v>92</v>
      </c>
      <c r="B29" s="434"/>
      <c r="C29" s="422">
        <v>50</v>
      </c>
      <c r="D29" s="4"/>
      <c r="E29" s="392"/>
    </row>
    <row r="30" spans="1:5" s="112" customFormat="1" ht="12" customHeight="1" x14ac:dyDescent="0.25">
      <c r="A30" s="393" t="s">
        <v>96</v>
      </c>
      <c r="B30" s="434"/>
      <c r="C30" s="422">
        <v>25</v>
      </c>
      <c r="D30" s="4"/>
      <c r="E30" s="392"/>
    </row>
    <row r="31" spans="1:5" ht="12" customHeight="1" x14ac:dyDescent="0.25">
      <c r="A31" s="206" t="s">
        <v>188</v>
      </c>
      <c r="B31" s="93"/>
      <c r="C31" s="205">
        <v>400</v>
      </c>
      <c r="D31" s="63"/>
      <c r="E31" s="196"/>
    </row>
    <row r="32" spans="1:5" ht="12" customHeight="1" x14ac:dyDescent="0.25">
      <c r="A32" s="207" t="s">
        <v>189</v>
      </c>
      <c r="B32" s="93"/>
      <c r="C32" s="208">
        <v>200</v>
      </c>
      <c r="D32" s="10"/>
      <c r="E32" s="196"/>
    </row>
    <row r="33" spans="1:5" ht="12" customHeight="1" x14ac:dyDescent="0.25">
      <c r="A33" s="204" t="s">
        <v>193</v>
      </c>
      <c r="B33" s="93"/>
      <c r="C33" s="205">
        <v>80</v>
      </c>
      <c r="D33" s="63"/>
      <c r="E33" s="196"/>
    </row>
    <row r="34" spans="1:5" ht="24" customHeight="1" x14ac:dyDescent="0.25">
      <c r="A34" s="202" t="s">
        <v>217</v>
      </c>
      <c r="B34" s="93"/>
      <c r="C34" s="203">
        <v>1</v>
      </c>
      <c r="D34" s="10"/>
      <c r="E34" s="196"/>
    </row>
    <row r="35" spans="1:5" s="133" customFormat="1" ht="12" customHeight="1" x14ac:dyDescent="0.25">
      <c r="A35" s="209" t="s">
        <v>134</v>
      </c>
      <c r="B35" s="15"/>
      <c r="C35" s="210">
        <v>2</v>
      </c>
      <c r="D35" s="10"/>
      <c r="E35" s="196"/>
    </row>
    <row r="36" spans="1:5" s="133" customFormat="1" ht="12" customHeight="1" x14ac:dyDescent="0.25">
      <c r="A36" s="209" t="s">
        <v>135</v>
      </c>
      <c r="B36" s="15"/>
      <c r="C36" s="210">
        <v>1</v>
      </c>
      <c r="D36" s="10"/>
      <c r="E36" s="196"/>
    </row>
    <row r="37" spans="1:5" s="133" customFormat="1" ht="12" customHeight="1" x14ac:dyDescent="0.25">
      <c r="A37" s="209" t="s">
        <v>28</v>
      </c>
      <c r="B37" s="15"/>
      <c r="C37" s="210">
        <v>10</v>
      </c>
      <c r="D37" s="10"/>
      <c r="E37" s="196"/>
    </row>
    <row r="38" spans="1:5" s="133" customFormat="1" ht="12" customHeight="1" x14ac:dyDescent="0.25">
      <c r="A38" s="209" t="s">
        <v>29</v>
      </c>
      <c r="B38" s="15"/>
      <c r="C38" s="210">
        <v>5</v>
      </c>
      <c r="D38" s="10"/>
      <c r="E38" s="211"/>
    </row>
    <row r="39" spans="1:5" ht="12" customHeight="1" x14ac:dyDescent="0.25">
      <c r="A39" s="198" t="s">
        <v>296</v>
      </c>
      <c r="B39" s="14"/>
      <c r="C39" s="199">
        <v>10</v>
      </c>
      <c r="D39" s="10"/>
      <c r="E39" s="178"/>
    </row>
    <row r="40" spans="1:5" ht="12" customHeight="1" x14ac:dyDescent="0.25">
      <c r="A40" s="198" t="s">
        <v>71</v>
      </c>
      <c r="B40" s="14"/>
      <c r="C40" s="199">
        <v>4</v>
      </c>
      <c r="D40" s="10"/>
      <c r="E40" s="178"/>
    </row>
    <row r="41" spans="1:5" ht="12" customHeight="1" x14ac:dyDescent="0.25">
      <c r="A41" s="198" t="s">
        <v>72</v>
      </c>
      <c r="B41" s="14"/>
      <c r="C41" s="199">
        <v>4</v>
      </c>
      <c r="D41" s="10"/>
      <c r="E41" s="178"/>
    </row>
    <row r="42" spans="1:5" ht="12" customHeight="1" x14ac:dyDescent="0.25">
      <c r="A42" s="198" t="s">
        <v>129</v>
      </c>
      <c r="B42" s="14"/>
      <c r="C42" s="199">
        <v>25</v>
      </c>
      <c r="D42" s="10"/>
      <c r="E42" s="178"/>
    </row>
    <row r="43" spans="1:5" s="215" customFormat="1" ht="12" customHeight="1" x14ac:dyDescent="0.25">
      <c r="A43" s="212" t="s">
        <v>130</v>
      </c>
      <c r="B43" s="64"/>
      <c r="C43" s="213">
        <v>5</v>
      </c>
      <c r="D43" s="65"/>
      <c r="E43" s="214"/>
    </row>
    <row r="44" spans="1:5" s="215" customFormat="1" ht="12" customHeight="1" x14ac:dyDescent="0.25">
      <c r="A44" s="212" t="s">
        <v>131</v>
      </c>
      <c r="B44" s="64"/>
      <c r="C44" s="213">
        <v>2</v>
      </c>
      <c r="D44" s="65"/>
      <c r="E44" s="214"/>
    </row>
    <row r="45" spans="1:5" s="215" customFormat="1" ht="12" customHeight="1" x14ac:dyDescent="0.25">
      <c r="A45" s="217" t="s">
        <v>132</v>
      </c>
      <c r="B45" s="66"/>
      <c r="C45" s="216">
        <v>15</v>
      </c>
      <c r="D45" s="65"/>
      <c r="E45" s="214"/>
    </row>
    <row r="46" spans="1:5" s="215" customFormat="1" ht="12" customHeight="1" x14ac:dyDescent="0.25">
      <c r="A46" s="439" t="s">
        <v>133</v>
      </c>
      <c r="B46" s="440"/>
      <c r="C46" s="218">
        <v>5</v>
      </c>
      <c r="D46" s="65"/>
      <c r="E46" s="214"/>
    </row>
    <row r="47" spans="1:5" s="215" customFormat="1" ht="12" customHeight="1" x14ac:dyDescent="0.25">
      <c r="A47" s="490" t="s">
        <v>288</v>
      </c>
      <c r="B47" s="491"/>
      <c r="C47" s="219">
        <f>B28*C28+B29*C29+B30*C30+B31*C31+B32*C32+B33*C33+B34*C34+B35*C35+B36*C36+B37*C37+B38*C38+B39*C39+B40*C40+B41*C41+B42*C42+B43*C43+B44*C44+B45*C45+B46*C46</f>
        <v>0</v>
      </c>
      <c r="D47" s="220"/>
      <c r="E47" s="214"/>
    </row>
    <row r="48" spans="1:5" s="215" customFormat="1" ht="12" customHeight="1" x14ac:dyDescent="0.25">
      <c r="A48" s="492" t="s">
        <v>145</v>
      </c>
      <c r="B48" s="493"/>
      <c r="C48" s="222">
        <f>C5+C11+C12+C19+C25+C47+Publications!B40</f>
        <v>0</v>
      </c>
      <c r="D48" s="223" t="s">
        <v>218</v>
      </c>
      <c r="E48" s="214"/>
    </row>
    <row r="49" spans="1:5" s="215" customFormat="1" ht="3" customHeight="1" x14ac:dyDescent="0.25">
      <c r="A49" s="224"/>
      <c r="B49" s="225"/>
      <c r="C49" s="226"/>
      <c r="D49" s="221"/>
      <c r="E49" s="214"/>
    </row>
    <row r="50" spans="1:5" ht="12" customHeight="1" x14ac:dyDescent="0.25">
      <c r="A50" s="227" t="s">
        <v>75</v>
      </c>
      <c r="B50" s="423" t="s">
        <v>115</v>
      </c>
      <c r="C50" s="423" t="s">
        <v>55</v>
      </c>
      <c r="D50" s="423" t="s">
        <v>26</v>
      </c>
      <c r="E50" s="178"/>
    </row>
    <row r="51" spans="1:5" ht="12" customHeight="1" x14ac:dyDescent="0.25">
      <c r="A51" s="446" t="s">
        <v>289</v>
      </c>
      <c r="B51" s="17"/>
      <c r="C51" s="228">
        <v>30</v>
      </c>
      <c r="D51" s="10"/>
      <c r="E51" s="229"/>
    </row>
    <row r="52" spans="1:5" s="186" customFormat="1" ht="12" customHeight="1" x14ac:dyDescent="0.25">
      <c r="A52" s="437" t="s">
        <v>276</v>
      </c>
      <c r="B52" s="86"/>
      <c r="C52" s="230">
        <v>5</v>
      </c>
      <c r="D52" s="85"/>
      <c r="E52" s="229"/>
    </row>
    <row r="53" spans="1:5" ht="12" customHeight="1" x14ac:dyDescent="0.25">
      <c r="A53" s="231" t="s">
        <v>39</v>
      </c>
      <c r="B53" s="18"/>
      <c r="C53" s="230">
        <v>150</v>
      </c>
      <c r="D53" s="10"/>
      <c r="E53" s="229"/>
    </row>
    <row r="54" spans="1:5" ht="12" customHeight="1" x14ac:dyDescent="0.25">
      <c r="A54" s="232" t="s">
        <v>40</v>
      </c>
      <c r="B54" s="14"/>
      <c r="C54" s="442">
        <v>10</v>
      </c>
      <c r="D54" s="10"/>
      <c r="E54" s="178"/>
    </row>
    <row r="55" spans="1:5" ht="12" customHeight="1" x14ac:dyDescent="0.25">
      <c r="A55" s="198" t="s">
        <v>180</v>
      </c>
      <c r="B55" s="14"/>
      <c r="C55" s="230">
        <v>30</v>
      </c>
      <c r="D55" s="10"/>
      <c r="E55" s="178"/>
    </row>
    <row r="56" spans="1:5" ht="12" customHeight="1" x14ac:dyDescent="0.25">
      <c r="A56" s="198" t="s">
        <v>181</v>
      </c>
      <c r="B56" s="16"/>
      <c r="C56" s="230">
        <v>300</v>
      </c>
      <c r="D56" s="10"/>
      <c r="E56" s="178"/>
    </row>
    <row r="57" spans="1:5" s="234" customFormat="1" ht="12" customHeight="1" x14ac:dyDescent="0.25">
      <c r="A57" s="441" t="s">
        <v>182</v>
      </c>
      <c r="B57" s="93"/>
      <c r="C57" s="230">
        <v>200</v>
      </c>
      <c r="D57" s="10"/>
      <c r="E57" s="233"/>
    </row>
    <row r="58" spans="1:5" ht="12" customHeight="1" x14ac:dyDescent="0.25">
      <c r="A58" s="494" t="s">
        <v>83</v>
      </c>
      <c r="B58" s="495"/>
      <c r="C58" s="235">
        <f>B51*C51+B52*C52+B53*C53+B54*C54+B55*C55+B56*C56+B57*C57</f>
        <v>0</v>
      </c>
      <c r="D58" s="236"/>
    </row>
    <row r="59" spans="1:5" ht="12.6" customHeight="1" x14ac:dyDescent="0.25">
      <c r="A59" s="189"/>
      <c r="B59" s="237"/>
      <c r="C59" s="185"/>
      <c r="D59" s="234"/>
      <c r="E59" s="178"/>
    </row>
    <row r="60" spans="1:5" ht="12.6" customHeight="1" x14ac:dyDescent="0.25">
      <c r="C60" s="239"/>
      <c r="D60" s="234"/>
    </row>
    <row r="61" spans="1:5" ht="12.6" customHeight="1" x14ac:dyDescent="0.25">
      <c r="C61" s="239"/>
      <c r="D61" s="234"/>
    </row>
    <row r="62" spans="1:5" ht="12.6" customHeight="1" x14ac:dyDescent="0.25">
      <c r="C62" s="239"/>
      <c r="D62" s="234"/>
    </row>
    <row r="63" spans="1:5" ht="12.6" customHeight="1" x14ac:dyDescent="0.25">
      <c r="C63" s="239"/>
      <c r="D63" s="234"/>
    </row>
    <row r="64" spans="1:5" ht="12.6" customHeight="1" x14ac:dyDescent="0.2">
      <c r="C64" s="239"/>
      <c r="D64" s="234"/>
    </row>
    <row r="65" spans="1:9" ht="12.6" customHeight="1" x14ac:dyDescent="0.2">
      <c r="C65" s="239"/>
      <c r="D65" s="234"/>
    </row>
    <row r="67" spans="1:9" ht="12.6" customHeight="1" x14ac:dyDescent="0.2">
      <c r="A67" s="240"/>
      <c r="B67" s="241"/>
      <c r="C67" s="241"/>
      <c r="D67" s="242"/>
      <c r="H67" s="243"/>
      <c r="I67" s="244"/>
    </row>
    <row r="68" spans="1:9" ht="12.6" customHeight="1" x14ac:dyDescent="0.2">
      <c r="A68" s="245"/>
      <c r="H68" s="243"/>
      <c r="I68" s="244"/>
    </row>
    <row r="69" spans="1:9" ht="12.6" customHeight="1" x14ac:dyDescent="0.2">
      <c r="A69" s="245"/>
      <c r="H69" s="243"/>
      <c r="I69" s="244"/>
    </row>
    <row r="70" spans="1:9" ht="12.6" customHeight="1" x14ac:dyDescent="0.2">
      <c r="A70" s="245"/>
      <c r="H70" s="243"/>
      <c r="I70" s="244"/>
    </row>
    <row r="71" spans="1:9" ht="12.6" customHeight="1" x14ac:dyDescent="0.2">
      <c r="A71" s="245"/>
      <c r="H71" s="243"/>
      <c r="I71" s="244"/>
    </row>
    <row r="72" spans="1:9" ht="12.6" customHeight="1" x14ac:dyDescent="0.2">
      <c r="A72" s="246"/>
      <c r="H72" s="243"/>
      <c r="I72" s="244"/>
    </row>
  </sheetData>
  <sheetProtection sheet="1" objects="1" scenarios="1" insertRows="0"/>
  <mergeCells count="24">
    <mergeCell ref="A15:B15"/>
    <mergeCell ref="A16:B16"/>
    <mergeCell ref="A17:B17"/>
    <mergeCell ref="C1:D1"/>
    <mergeCell ref="A11:B11"/>
    <mergeCell ref="A12:B12"/>
    <mergeCell ref="A10:B10"/>
    <mergeCell ref="A9:B9"/>
    <mergeCell ref="A8:B8"/>
    <mergeCell ref="A1:B1"/>
    <mergeCell ref="A2:B2"/>
    <mergeCell ref="A3:B3"/>
    <mergeCell ref="A4:B4"/>
    <mergeCell ref="A5:B5"/>
    <mergeCell ref="A25:B25"/>
    <mergeCell ref="A47:B47"/>
    <mergeCell ref="A48:B48"/>
    <mergeCell ref="A58:B58"/>
    <mergeCell ref="A18:B18"/>
    <mergeCell ref="A19:B19"/>
    <mergeCell ref="A22:B22"/>
    <mergeCell ref="A23:B23"/>
    <mergeCell ref="A24:B24"/>
    <mergeCell ref="B21:C21"/>
  </mergeCells>
  <printOptions horizontalCentered="1"/>
  <pageMargins left="0.25" right="0.43402777777777801" top="0.75" bottom="0.75" header="0.3" footer="0.3"/>
  <pageSetup orientation="portrait" r:id="rId1"/>
  <headerFooter>
    <oddHeader>&amp;C&amp;"-,Bold"&amp;14Educational Efforts and Impact</oddHead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zoomScaleNormal="100" workbookViewId="0">
      <selection activeCell="B15" sqref="B15"/>
    </sheetView>
  </sheetViews>
  <sheetFormatPr defaultColWidth="31.5703125" defaultRowHeight="20.100000000000001" customHeight="1" x14ac:dyDescent="0.2"/>
  <cols>
    <col min="1" max="1" width="81" style="248" customWidth="1"/>
    <col min="2" max="2" width="8" style="248" customWidth="1"/>
    <col min="3" max="3" width="10.28515625" style="248" customWidth="1"/>
    <col min="4" max="4" width="9.5703125" style="112" customWidth="1"/>
    <col min="5" max="5" width="31.5703125" style="248" customWidth="1"/>
    <col min="6" max="16384" width="31.5703125" style="248"/>
  </cols>
  <sheetData>
    <row r="1" spans="1:6" ht="9.6" customHeight="1" x14ac:dyDescent="0.25">
      <c r="A1" s="247"/>
      <c r="B1" s="247"/>
      <c r="C1" s="247"/>
    </row>
    <row r="2" spans="1:6" ht="37.15" customHeight="1" x14ac:dyDescent="0.25">
      <c r="A2" s="249" t="s">
        <v>212</v>
      </c>
      <c r="B2" s="250"/>
      <c r="C2" s="251" t="s">
        <v>33</v>
      </c>
      <c r="D2" s="248"/>
      <c r="E2" s="252"/>
      <c r="F2" s="253"/>
    </row>
    <row r="3" spans="1:6" ht="15" customHeight="1" x14ac:dyDescent="0.25">
      <c r="A3" s="254" t="s">
        <v>141</v>
      </c>
      <c r="B3" s="67">
        <v>0</v>
      </c>
      <c r="C3" s="255">
        <f>B3*12</f>
        <v>0</v>
      </c>
      <c r="D3" s="256"/>
      <c r="E3" s="257"/>
    </row>
    <row r="4" spans="1:6" ht="15" customHeight="1" x14ac:dyDescent="0.25">
      <c r="A4" s="258" t="s">
        <v>32</v>
      </c>
      <c r="B4" s="67">
        <v>0</v>
      </c>
      <c r="C4" s="255">
        <f>B4*12*0.5</f>
        <v>0</v>
      </c>
      <c r="D4" s="256"/>
      <c r="E4" s="257"/>
      <c r="F4" s="253"/>
    </row>
    <row r="5" spans="1:6" ht="15" customHeight="1" x14ac:dyDescent="0.2">
      <c r="A5" s="259" t="s">
        <v>183</v>
      </c>
      <c r="B5" s="67">
        <v>0</v>
      </c>
      <c r="C5" s="255">
        <f>B5*12</f>
        <v>0</v>
      </c>
      <c r="D5" s="256"/>
      <c r="E5" s="257"/>
      <c r="F5" s="260"/>
    </row>
    <row r="6" spans="1:6" ht="15" customHeight="1" x14ac:dyDescent="0.25">
      <c r="A6" s="447"/>
      <c r="B6" s="448" t="s">
        <v>208</v>
      </c>
      <c r="C6" s="449">
        <f>MAX(C3,C4+C5)</f>
        <v>0</v>
      </c>
      <c r="D6" s="256"/>
      <c r="E6" s="257"/>
      <c r="F6" s="253"/>
    </row>
    <row r="7" spans="1:6" ht="20.100000000000001" customHeight="1" x14ac:dyDescent="0.25">
      <c r="A7" s="261"/>
      <c r="B7" s="262"/>
      <c r="C7" s="262"/>
      <c r="D7" s="248"/>
      <c r="E7" s="257"/>
      <c r="F7" s="253"/>
    </row>
    <row r="8" spans="1:6" ht="40.15" customHeight="1" x14ac:dyDescent="0.25">
      <c r="A8" s="263" t="s">
        <v>120</v>
      </c>
      <c r="B8" s="251" t="s">
        <v>34</v>
      </c>
      <c r="C8" s="264" t="s">
        <v>206</v>
      </c>
      <c r="D8" s="256"/>
      <c r="F8" s="265"/>
    </row>
    <row r="9" spans="1:6" ht="13.9" customHeight="1" x14ac:dyDescent="0.25">
      <c r="A9" s="259" t="s">
        <v>142</v>
      </c>
      <c r="B9" s="67">
        <v>0</v>
      </c>
      <c r="C9" s="266">
        <v>6.5</v>
      </c>
      <c r="D9" s="256"/>
      <c r="E9" s="257"/>
      <c r="F9" s="253"/>
    </row>
    <row r="10" spans="1:6" ht="14.45" customHeight="1" x14ac:dyDescent="0.25">
      <c r="A10" s="259" t="s">
        <v>143</v>
      </c>
      <c r="B10" s="67">
        <v>0</v>
      </c>
      <c r="C10" s="266">
        <v>3.25</v>
      </c>
      <c r="D10" s="256"/>
      <c r="E10" s="257"/>
    </row>
    <row r="11" spans="1:6" ht="13.9" customHeight="1" x14ac:dyDescent="0.25">
      <c r="A11" s="258" t="s">
        <v>144</v>
      </c>
      <c r="B11" s="67">
        <v>0</v>
      </c>
      <c r="C11" s="266">
        <v>1.95</v>
      </c>
      <c r="D11" s="256"/>
      <c r="E11" s="257"/>
      <c r="F11" s="253"/>
    </row>
    <row r="12" spans="1:6" ht="17.45" customHeight="1" x14ac:dyDescent="0.25">
      <c r="A12" s="450"/>
      <c r="B12" s="448" t="s">
        <v>207</v>
      </c>
      <c r="C12" s="449">
        <f>B9*C9+B10*C10+B11*C11</f>
        <v>0</v>
      </c>
      <c r="D12" s="256"/>
      <c r="E12" s="257"/>
      <c r="F12" s="253"/>
    </row>
    <row r="13" spans="1:6" ht="20.100000000000001" customHeight="1" x14ac:dyDescent="0.25">
      <c r="A13" s="267"/>
      <c r="B13" s="262"/>
      <c r="C13" s="262"/>
      <c r="D13" s="256"/>
      <c r="E13" s="257"/>
      <c r="F13" s="253"/>
    </row>
    <row r="14" spans="1:6" ht="20.100000000000001" customHeight="1" x14ac:dyDescent="0.25">
      <c r="A14" s="267"/>
      <c r="B14" s="262"/>
      <c r="C14" s="262"/>
      <c r="D14" s="248"/>
    </row>
    <row r="15" spans="1:6" ht="15.6" customHeight="1" x14ac:dyDescent="0.25">
      <c r="A15" s="267"/>
      <c r="B15" s="262"/>
      <c r="C15" s="262"/>
      <c r="D15" s="248"/>
      <c r="E15" s="253"/>
      <c r="F15" s="253"/>
    </row>
    <row r="16" spans="1:6" ht="20.100000000000001" customHeight="1" x14ac:dyDescent="0.25">
      <c r="A16" s="268"/>
      <c r="B16" s="268"/>
      <c r="C16" s="268"/>
      <c r="D16" s="248"/>
      <c r="E16" s="253"/>
      <c r="F16" s="253"/>
    </row>
    <row r="17" spans="1:4" ht="20.100000000000001" customHeight="1" x14ac:dyDescent="0.25">
      <c r="A17" s="269"/>
      <c r="B17" s="269"/>
      <c r="C17" s="269"/>
      <c r="D17" s="248"/>
    </row>
    <row r="18" spans="1:4" ht="20.100000000000001" customHeight="1" x14ac:dyDescent="0.25">
      <c r="D18" s="248"/>
    </row>
    <row r="19" spans="1:4" ht="20.100000000000001" customHeight="1" x14ac:dyDescent="0.25">
      <c r="D19" s="248"/>
    </row>
    <row r="20" spans="1:4" ht="20.100000000000001" customHeight="1" x14ac:dyDescent="0.25">
      <c r="D20" s="248"/>
    </row>
    <row r="21" spans="1:4" ht="20.100000000000001" customHeight="1" x14ac:dyDescent="0.25">
      <c r="D21" s="248"/>
    </row>
    <row r="22" spans="1:4" ht="20.100000000000001" customHeight="1" x14ac:dyDescent="0.25">
      <c r="D22" s="248"/>
    </row>
    <row r="23" spans="1:4" ht="20.100000000000001" customHeight="1" x14ac:dyDescent="0.25">
      <c r="D23" s="248"/>
    </row>
    <row r="25" spans="1:4" ht="20.100000000000001" customHeight="1" x14ac:dyDescent="0.25">
      <c r="D25" s="112" t="s">
        <v>35</v>
      </c>
    </row>
  </sheetData>
  <sheetProtection sheet="1" objects="1" scenarios="1"/>
  <printOptions horizontalCentered="1"/>
  <pageMargins left="0.25" right="0.25" top="0.75" bottom="0.75" header="0.3" footer="0.3"/>
  <pageSetup orientation="portrait" r:id="rId1"/>
  <headerFooter>
    <oddHeader>&amp;C&amp;"-,Bold"&amp;14Clinical Work</oddHeader>
    <oddFooter>&amp;C4</oddFooter>
  </headerFooter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view="pageLayout" topLeftCell="A22" zoomScale="115" zoomScaleNormal="100" zoomScalePageLayoutView="115" workbookViewId="0">
      <selection activeCell="F46" sqref="F46"/>
    </sheetView>
  </sheetViews>
  <sheetFormatPr defaultColWidth="9.28515625" defaultRowHeight="20.100000000000001" customHeight="1" x14ac:dyDescent="0.2"/>
  <cols>
    <col min="1" max="1" width="51.28515625" style="305" customWidth="1"/>
    <col min="2" max="2" width="4.42578125" style="291" customWidth="1"/>
    <col min="3" max="3" width="4.85546875" style="173" customWidth="1"/>
    <col min="4" max="4" width="36.85546875" style="138" customWidth="1"/>
    <col min="5" max="5" width="3.28515625" style="112" customWidth="1"/>
    <col min="6" max="6" width="12" style="132" customWidth="1"/>
    <col min="7" max="16384" width="9.28515625" style="112"/>
  </cols>
  <sheetData>
    <row r="1" spans="1:6" ht="26.45" customHeight="1" x14ac:dyDescent="0.25">
      <c r="A1" s="270"/>
      <c r="B1" s="271" t="s">
        <v>115</v>
      </c>
      <c r="C1" s="272" t="s">
        <v>55</v>
      </c>
      <c r="D1" s="273" t="s">
        <v>175</v>
      </c>
    </row>
    <row r="2" spans="1:6" s="278" customFormat="1" ht="13.9" customHeight="1" x14ac:dyDescent="0.25">
      <c r="A2" s="274" t="s">
        <v>146</v>
      </c>
      <c r="B2" s="76">
        <v>0</v>
      </c>
      <c r="C2" s="275">
        <v>10</v>
      </c>
      <c r="D2" s="74"/>
      <c r="E2" s="276"/>
      <c r="F2" s="277"/>
    </row>
    <row r="3" spans="1:6" s="278" customFormat="1" ht="13.9" customHeight="1" x14ac:dyDescent="0.25">
      <c r="A3" s="274"/>
      <c r="B3" s="77"/>
      <c r="C3" s="280"/>
      <c r="D3" s="74"/>
      <c r="E3" s="276"/>
      <c r="F3" s="281"/>
    </row>
    <row r="4" spans="1:6" s="286" customFormat="1" ht="13.9" customHeight="1" x14ac:dyDescent="0.25">
      <c r="A4" s="282" t="s">
        <v>125</v>
      </c>
      <c r="B4" s="94">
        <v>0</v>
      </c>
      <c r="C4" s="283">
        <v>5</v>
      </c>
      <c r="D4" s="69"/>
      <c r="E4" s="284"/>
      <c r="F4" s="285"/>
    </row>
    <row r="5" spans="1:6" s="286" customFormat="1" ht="13.9" customHeight="1" x14ac:dyDescent="0.25">
      <c r="A5" s="282"/>
      <c r="B5" s="95"/>
      <c r="C5" s="287"/>
      <c r="D5" s="69"/>
      <c r="E5" s="284"/>
      <c r="F5" s="288"/>
    </row>
    <row r="6" spans="1:6" ht="13.9" customHeight="1" x14ac:dyDescent="0.25">
      <c r="A6" s="274" t="s">
        <v>147</v>
      </c>
      <c r="B6" s="76">
        <v>0</v>
      </c>
      <c r="C6" s="275">
        <v>15</v>
      </c>
      <c r="D6" s="74"/>
      <c r="E6" s="138"/>
    </row>
    <row r="7" spans="1:6" ht="13.9" customHeight="1" x14ac:dyDescent="0.25">
      <c r="A7" s="274"/>
      <c r="B7" s="77"/>
      <c r="C7" s="280"/>
      <c r="D7" s="74"/>
      <c r="E7" s="138"/>
      <c r="F7" s="108"/>
    </row>
    <row r="8" spans="1:6" ht="13.9" customHeight="1" x14ac:dyDescent="0.25">
      <c r="A8" s="289" t="s">
        <v>7</v>
      </c>
      <c r="B8" s="19">
        <v>0</v>
      </c>
      <c r="C8" s="290">
        <v>15</v>
      </c>
      <c r="D8" s="4"/>
      <c r="E8" s="138"/>
    </row>
    <row r="9" spans="1:6" ht="13.9" customHeight="1" x14ac:dyDescent="0.25">
      <c r="A9" s="289"/>
      <c r="B9" s="20"/>
      <c r="C9" s="292"/>
      <c r="D9" s="4"/>
      <c r="E9" s="138"/>
      <c r="F9" s="108"/>
    </row>
    <row r="10" spans="1:6" ht="13.9" customHeight="1" x14ac:dyDescent="0.25">
      <c r="A10" s="293" t="s">
        <v>6</v>
      </c>
      <c r="B10" s="76">
        <v>0</v>
      </c>
      <c r="C10" s="275">
        <v>15</v>
      </c>
      <c r="D10" s="74"/>
      <c r="E10" s="138"/>
    </row>
    <row r="11" spans="1:6" ht="13.9" customHeight="1" x14ac:dyDescent="0.25">
      <c r="A11" s="293"/>
      <c r="B11" s="77"/>
      <c r="C11" s="280"/>
      <c r="D11" s="74"/>
      <c r="E11" s="138"/>
      <c r="F11" s="108"/>
    </row>
    <row r="12" spans="1:6" ht="13.9" customHeight="1" x14ac:dyDescent="0.25">
      <c r="A12" s="289" t="s">
        <v>8</v>
      </c>
      <c r="B12" s="19">
        <v>0</v>
      </c>
      <c r="C12" s="290">
        <v>10</v>
      </c>
      <c r="D12" s="4"/>
      <c r="E12" s="138"/>
    </row>
    <row r="13" spans="1:6" ht="13.9" customHeight="1" x14ac:dyDescent="0.25">
      <c r="A13" s="289"/>
      <c r="B13" s="20"/>
      <c r="C13" s="292"/>
      <c r="D13" s="4"/>
      <c r="E13" s="138"/>
      <c r="F13" s="108"/>
    </row>
    <row r="14" spans="1:6" ht="13.9" customHeight="1" x14ac:dyDescent="0.25">
      <c r="A14" s="274" t="s">
        <v>116</v>
      </c>
      <c r="B14" s="76">
        <v>0</v>
      </c>
      <c r="C14" s="275">
        <v>0.5</v>
      </c>
      <c r="D14" s="74"/>
      <c r="E14" s="138"/>
    </row>
    <row r="15" spans="1:6" ht="13.9" customHeight="1" x14ac:dyDescent="0.25">
      <c r="A15" s="274"/>
      <c r="B15" s="77"/>
      <c r="C15" s="280"/>
      <c r="D15" s="74"/>
      <c r="E15" s="138"/>
      <c r="F15" s="108"/>
    </row>
    <row r="16" spans="1:6" ht="13.9" customHeight="1" x14ac:dyDescent="0.25">
      <c r="A16" s="294" t="s">
        <v>9</v>
      </c>
      <c r="B16" s="19">
        <v>0</v>
      </c>
      <c r="C16" s="290">
        <v>75</v>
      </c>
      <c r="D16" s="4"/>
      <c r="E16" s="138"/>
      <c r="F16" s="139"/>
    </row>
    <row r="17" spans="1:5" ht="13.9" customHeight="1" x14ac:dyDescent="0.25">
      <c r="A17" s="294"/>
      <c r="B17" s="20"/>
      <c r="C17" s="292"/>
      <c r="D17" s="4"/>
      <c r="E17" s="138"/>
    </row>
    <row r="18" spans="1:5" ht="13.9" customHeight="1" x14ac:dyDescent="0.25">
      <c r="A18" s="295" t="s">
        <v>10</v>
      </c>
      <c r="B18" s="76">
        <v>0</v>
      </c>
      <c r="C18" s="275">
        <v>150</v>
      </c>
      <c r="D18" s="74"/>
      <c r="E18" s="138"/>
    </row>
    <row r="19" spans="1:5" ht="13.9" customHeight="1" x14ac:dyDescent="0.25">
      <c r="A19" s="295"/>
      <c r="B19" s="77"/>
      <c r="C19" s="280"/>
      <c r="D19" s="74"/>
      <c r="E19" s="138"/>
    </row>
    <row r="20" spans="1:5" ht="13.9" customHeight="1" x14ac:dyDescent="0.25">
      <c r="A20" s="289" t="s">
        <v>11</v>
      </c>
      <c r="B20" s="19">
        <v>0</v>
      </c>
      <c r="C20" s="290">
        <v>50</v>
      </c>
      <c r="D20" s="4"/>
      <c r="E20" s="138"/>
    </row>
    <row r="21" spans="1:5" ht="13.9" customHeight="1" x14ac:dyDescent="0.25">
      <c r="A21" s="289"/>
      <c r="B21" s="20"/>
      <c r="C21" s="292"/>
      <c r="D21" s="4"/>
      <c r="E21" s="138"/>
    </row>
    <row r="22" spans="1:5" ht="13.9" customHeight="1" x14ac:dyDescent="0.25">
      <c r="A22" s="274" t="s">
        <v>297</v>
      </c>
      <c r="B22" s="76">
        <v>0</v>
      </c>
      <c r="C22" s="275">
        <v>5</v>
      </c>
      <c r="D22" s="74"/>
      <c r="E22" s="138"/>
    </row>
    <row r="23" spans="1:5" ht="13.9" customHeight="1" x14ac:dyDescent="0.25">
      <c r="A23" s="274"/>
      <c r="B23" s="77"/>
      <c r="C23" s="280"/>
      <c r="D23" s="74"/>
      <c r="E23" s="138"/>
    </row>
    <row r="24" spans="1:5" ht="13.9" customHeight="1" x14ac:dyDescent="0.25">
      <c r="A24" s="274" t="s">
        <v>12</v>
      </c>
      <c r="B24" s="76">
        <v>0</v>
      </c>
      <c r="C24" s="275">
        <v>5</v>
      </c>
      <c r="D24" s="74"/>
      <c r="E24" s="138"/>
    </row>
    <row r="25" spans="1:5" ht="13.9" customHeight="1" x14ac:dyDescent="0.25">
      <c r="A25" s="274"/>
      <c r="B25" s="77"/>
      <c r="C25" s="280"/>
      <c r="D25" s="74"/>
      <c r="E25" s="138"/>
    </row>
    <row r="26" spans="1:5" ht="13.9" customHeight="1" x14ac:dyDescent="0.25">
      <c r="A26" s="289" t="s">
        <v>13</v>
      </c>
      <c r="B26" s="19">
        <v>0</v>
      </c>
      <c r="C26" s="290">
        <v>200</v>
      </c>
      <c r="D26" s="4"/>
      <c r="E26" s="138"/>
    </row>
    <row r="27" spans="1:5" ht="13.9" customHeight="1" x14ac:dyDescent="0.25">
      <c r="A27" s="289"/>
      <c r="B27" s="20"/>
      <c r="C27" s="292"/>
      <c r="D27" s="4"/>
      <c r="E27" s="138"/>
    </row>
    <row r="28" spans="1:5" ht="13.9" customHeight="1" x14ac:dyDescent="0.25">
      <c r="A28" s="274" t="s">
        <v>117</v>
      </c>
      <c r="B28" s="76">
        <v>0</v>
      </c>
      <c r="C28" s="275">
        <v>100</v>
      </c>
      <c r="D28" s="74"/>
      <c r="E28" s="138"/>
    </row>
    <row r="29" spans="1:5" ht="13.9" customHeight="1" x14ac:dyDescent="0.25">
      <c r="A29" s="274"/>
      <c r="B29" s="77"/>
      <c r="C29" s="280"/>
      <c r="D29" s="74"/>
      <c r="E29" s="138"/>
    </row>
    <row r="30" spans="1:5" ht="13.9" customHeight="1" x14ac:dyDescent="0.25">
      <c r="A30" s="289" t="s">
        <v>14</v>
      </c>
      <c r="B30" s="19">
        <v>0</v>
      </c>
      <c r="C30" s="290">
        <v>40</v>
      </c>
      <c r="D30" s="4"/>
      <c r="E30" s="138"/>
    </row>
    <row r="31" spans="1:5" ht="13.9" customHeight="1" x14ac:dyDescent="0.25">
      <c r="A31" s="289"/>
      <c r="B31" s="20"/>
      <c r="C31" s="292"/>
      <c r="D31" s="4"/>
      <c r="E31" s="138"/>
    </row>
    <row r="32" spans="1:5" ht="13.9" customHeight="1" x14ac:dyDescent="0.25">
      <c r="A32" s="274" t="s">
        <v>15</v>
      </c>
      <c r="B32" s="76">
        <v>0</v>
      </c>
      <c r="C32" s="275">
        <v>20</v>
      </c>
      <c r="D32" s="74"/>
      <c r="E32" s="138"/>
    </row>
    <row r="33" spans="1:6" ht="13.9" customHeight="1" x14ac:dyDescent="0.25">
      <c r="A33" s="274"/>
      <c r="B33" s="77"/>
      <c r="C33" s="280"/>
      <c r="D33" s="74"/>
      <c r="E33" s="138"/>
    </row>
    <row r="34" spans="1:6" ht="13.9" customHeight="1" x14ac:dyDescent="0.2">
      <c r="A34" s="289" t="s">
        <v>16</v>
      </c>
      <c r="B34" s="19">
        <v>0</v>
      </c>
      <c r="C34" s="290">
        <v>20</v>
      </c>
      <c r="D34" s="4"/>
      <c r="E34" s="138"/>
    </row>
    <row r="35" spans="1:6" ht="13.9" customHeight="1" x14ac:dyDescent="0.2">
      <c r="A35" s="289"/>
      <c r="B35" s="20"/>
      <c r="C35" s="292"/>
      <c r="D35" s="4"/>
      <c r="E35" s="138"/>
    </row>
    <row r="36" spans="1:6" ht="13.9" customHeight="1" x14ac:dyDescent="0.2">
      <c r="A36" s="274" t="s">
        <v>118</v>
      </c>
      <c r="B36" s="76">
        <v>0</v>
      </c>
      <c r="C36" s="275">
        <v>10</v>
      </c>
      <c r="D36" s="74"/>
      <c r="E36" s="138"/>
    </row>
    <row r="37" spans="1:6" ht="13.9" customHeight="1" x14ac:dyDescent="0.2">
      <c r="A37" s="296"/>
      <c r="B37" s="77"/>
      <c r="C37" s="280"/>
      <c r="D37" s="74"/>
      <c r="E37" s="138"/>
    </row>
    <row r="38" spans="1:6" ht="13.9" customHeight="1" x14ac:dyDescent="0.2">
      <c r="A38" s="294" t="s">
        <v>17</v>
      </c>
      <c r="B38" s="19">
        <v>0</v>
      </c>
      <c r="C38" s="290">
        <v>15</v>
      </c>
      <c r="D38" s="4"/>
      <c r="E38" s="138"/>
    </row>
    <row r="39" spans="1:6" ht="13.9" customHeight="1" x14ac:dyDescent="0.2">
      <c r="A39" s="294"/>
      <c r="B39" s="20"/>
      <c r="C39" s="292"/>
      <c r="D39" s="4"/>
      <c r="E39" s="138"/>
      <c r="F39" s="108"/>
    </row>
    <row r="40" spans="1:6" ht="13.9" customHeight="1" x14ac:dyDescent="0.2">
      <c r="A40" s="295" t="s">
        <v>18</v>
      </c>
      <c r="B40" s="76">
        <v>0</v>
      </c>
      <c r="C40" s="275">
        <v>1</v>
      </c>
      <c r="D40" s="74"/>
      <c r="E40" s="138"/>
    </row>
    <row r="41" spans="1:6" ht="13.9" customHeight="1" x14ac:dyDescent="0.2">
      <c r="A41" s="295"/>
      <c r="B41" s="75"/>
      <c r="C41" s="280"/>
      <c r="D41" s="74"/>
      <c r="E41" s="138"/>
    </row>
    <row r="42" spans="1:6" ht="13.9" customHeight="1" x14ac:dyDescent="0.2">
      <c r="A42" s="297" t="s">
        <v>196</v>
      </c>
      <c r="B42" s="19">
        <v>0</v>
      </c>
      <c r="C42" s="290">
        <v>150</v>
      </c>
      <c r="D42" s="4"/>
      <c r="E42" s="138"/>
      <c r="F42" s="108"/>
    </row>
    <row r="43" spans="1:6" ht="13.9" customHeight="1" x14ac:dyDescent="0.2">
      <c r="A43" s="298"/>
      <c r="B43" s="20"/>
      <c r="C43" s="292"/>
      <c r="D43" s="4"/>
      <c r="E43" s="138"/>
      <c r="F43" s="108"/>
    </row>
    <row r="44" spans="1:6" s="143" customFormat="1" ht="13.9" customHeight="1" x14ac:dyDescent="0.2">
      <c r="A44" s="299" t="s">
        <v>197</v>
      </c>
      <c r="B44" s="73">
        <v>0</v>
      </c>
      <c r="C44" s="300">
        <v>30</v>
      </c>
      <c r="D44" s="74"/>
      <c r="F44" s="301"/>
    </row>
    <row r="45" spans="1:6" ht="13.9" customHeight="1" x14ac:dyDescent="0.2">
      <c r="A45" s="293"/>
      <c r="B45" s="75"/>
      <c r="C45" s="280"/>
      <c r="D45" s="74"/>
      <c r="E45" s="138"/>
      <c r="F45" s="108"/>
    </row>
    <row r="46" spans="1:6" ht="13.9" customHeight="1" x14ac:dyDescent="0.2">
      <c r="A46" s="289" t="s">
        <v>20</v>
      </c>
      <c r="B46" s="19">
        <v>0</v>
      </c>
      <c r="C46" s="290">
        <v>15</v>
      </c>
      <c r="D46" s="4"/>
      <c r="E46" s="138"/>
      <c r="F46" s="108"/>
    </row>
    <row r="47" spans="1:6" ht="13.9" customHeight="1" x14ac:dyDescent="0.2">
      <c r="A47" s="289"/>
      <c r="C47" s="292"/>
      <c r="D47" s="4"/>
      <c r="E47" s="138"/>
      <c r="F47" s="108"/>
    </row>
    <row r="48" spans="1:6" ht="13.9" customHeight="1" x14ac:dyDescent="0.2">
      <c r="A48" s="302" t="s">
        <v>148</v>
      </c>
      <c r="B48" s="303">
        <f>B2*C2+B4*C4+B6*C6+B8*C8+B10*C10+B12*C12+B14*C14+B16*C16+B18*C18+B20*C20+B22*C22+B24*C24+B26*C26+B28*C28+B30*C30+B32*C32+B34*C34+B36*C36+B38*C38+B40*C40+B42*C42+B44*C44+B46*C46</f>
        <v>0</v>
      </c>
      <c r="C48" s="164"/>
    </row>
    <row r="49" spans="1:3" ht="20.100000000000001" customHeight="1" x14ac:dyDescent="0.2">
      <c r="A49" s="304"/>
      <c r="B49" s="162"/>
      <c r="C49" s="164"/>
    </row>
    <row r="50" spans="1:3" ht="20.100000000000001" customHeight="1" x14ac:dyDescent="0.2">
      <c r="B50" s="112"/>
      <c r="C50" s="138"/>
    </row>
    <row r="51" spans="1:3" ht="20.100000000000001" customHeight="1" x14ac:dyDescent="0.2">
      <c r="B51" s="112"/>
      <c r="C51" s="138"/>
    </row>
    <row r="52" spans="1:3" ht="20.100000000000001" customHeight="1" x14ac:dyDescent="0.2">
      <c r="B52" s="112"/>
      <c r="C52" s="138"/>
    </row>
    <row r="53" spans="1:3" ht="20.100000000000001" customHeight="1" x14ac:dyDescent="0.2">
      <c r="B53" s="112"/>
      <c r="C53" s="138"/>
    </row>
    <row r="54" spans="1:3" ht="20.100000000000001" customHeight="1" x14ac:dyDescent="0.2">
      <c r="B54" s="112"/>
      <c r="C54" s="138"/>
    </row>
    <row r="55" spans="1:3" ht="20.100000000000001" customHeight="1" x14ac:dyDescent="0.2">
      <c r="B55" s="112"/>
      <c r="C55" s="138"/>
    </row>
    <row r="56" spans="1:3" ht="20.100000000000001" customHeight="1" x14ac:dyDescent="0.2">
      <c r="B56" s="112"/>
      <c r="C56" s="138"/>
    </row>
    <row r="57" spans="1:3" ht="20.100000000000001" customHeight="1" x14ac:dyDescent="0.2">
      <c r="B57" s="112"/>
      <c r="C57" s="138"/>
    </row>
    <row r="58" spans="1:3" ht="20.100000000000001" customHeight="1" x14ac:dyDescent="0.2">
      <c r="B58" s="112"/>
      <c r="C58" s="138"/>
    </row>
    <row r="59" spans="1:3" ht="20.100000000000001" customHeight="1" x14ac:dyDescent="0.2">
      <c r="B59" s="112"/>
      <c r="C59" s="138"/>
    </row>
    <row r="60" spans="1:3" ht="20.100000000000001" customHeight="1" x14ac:dyDescent="0.2">
      <c r="B60" s="112"/>
      <c r="C60" s="138"/>
    </row>
    <row r="61" spans="1:3" ht="20.100000000000001" customHeight="1" x14ac:dyDescent="0.2">
      <c r="B61" s="112"/>
      <c r="C61" s="138"/>
    </row>
    <row r="62" spans="1:3" ht="20.100000000000001" customHeight="1" x14ac:dyDescent="0.2">
      <c r="B62" s="112"/>
      <c r="C62" s="138"/>
    </row>
    <row r="63" spans="1:3" ht="20.100000000000001" customHeight="1" x14ac:dyDescent="0.2">
      <c r="B63" s="112"/>
      <c r="C63" s="138"/>
    </row>
    <row r="64" spans="1:3" ht="20.100000000000001" customHeight="1" x14ac:dyDescent="0.2">
      <c r="B64" s="112"/>
      <c r="C64" s="138"/>
    </row>
    <row r="65" spans="2:3" ht="20.100000000000001" customHeight="1" x14ac:dyDescent="0.2">
      <c r="B65" s="112"/>
      <c r="C65" s="138"/>
    </row>
    <row r="66" spans="2:3" ht="20.100000000000001" customHeight="1" x14ac:dyDescent="0.2">
      <c r="B66" s="112"/>
      <c r="C66" s="138"/>
    </row>
    <row r="67" spans="2:3" ht="20.100000000000001" customHeight="1" x14ac:dyDescent="0.2">
      <c r="B67" s="112"/>
      <c r="C67" s="138"/>
    </row>
    <row r="68" spans="2:3" ht="20.100000000000001" customHeight="1" x14ac:dyDescent="0.2">
      <c r="B68" s="112"/>
      <c r="C68" s="138"/>
    </row>
    <row r="69" spans="2:3" ht="20.100000000000001" customHeight="1" x14ac:dyDescent="0.2">
      <c r="B69" s="112"/>
      <c r="C69" s="138"/>
    </row>
    <row r="70" spans="2:3" ht="20.100000000000001" customHeight="1" x14ac:dyDescent="0.2">
      <c r="B70" s="112"/>
      <c r="C70" s="138"/>
    </row>
    <row r="71" spans="2:3" ht="20.100000000000001" customHeight="1" x14ac:dyDescent="0.2">
      <c r="B71" s="112"/>
      <c r="C71" s="138"/>
    </row>
    <row r="72" spans="2:3" ht="20.100000000000001" customHeight="1" x14ac:dyDescent="0.2">
      <c r="B72" s="112"/>
      <c r="C72" s="138"/>
    </row>
    <row r="73" spans="2:3" ht="20.100000000000001" customHeight="1" x14ac:dyDescent="0.2">
      <c r="B73" s="112"/>
      <c r="C73" s="138"/>
    </row>
    <row r="74" spans="2:3" ht="20.100000000000001" customHeight="1" x14ac:dyDescent="0.2">
      <c r="B74" s="112"/>
      <c r="C74" s="138"/>
    </row>
    <row r="75" spans="2:3" ht="20.100000000000001" customHeight="1" x14ac:dyDescent="0.2">
      <c r="B75" s="112"/>
      <c r="C75" s="138"/>
    </row>
    <row r="76" spans="2:3" ht="20.100000000000001" customHeight="1" x14ac:dyDescent="0.2">
      <c r="B76" s="112"/>
      <c r="C76" s="138"/>
    </row>
    <row r="77" spans="2:3" ht="20.100000000000001" customHeight="1" x14ac:dyDescent="0.2">
      <c r="B77" s="112"/>
      <c r="C77" s="138"/>
    </row>
    <row r="78" spans="2:3" ht="20.100000000000001" customHeight="1" x14ac:dyDescent="0.2">
      <c r="B78" s="112"/>
      <c r="C78" s="138"/>
    </row>
    <row r="79" spans="2:3" ht="20.100000000000001" customHeight="1" x14ac:dyDescent="0.2">
      <c r="B79" s="112"/>
      <c r="C79" s="138"/>
    </row>
    <row r="80" spans="2:3" ht="20.100000000000001" customHeight="1" x14ac:dyDescent="0.2">
      <c r="B80" s="112"/>
      <c r="C80" s="138"/>
    </row>
    <row r="81" spans="2:3" ht="20.100000000000001" customHeight="1" x14ac:dyDescent="0.2">
      <c r="B81" s="112"/>
      <c r="C81" s="138"/>
    </row>
    <row r="82" spans="2:3" ht="20.100000000000001" customHeight="1" x14ac:dyDescent="0.2">
      <c r="B82" s="112"/>
      <c r="C82" s="138"/>
    </row>
    <row r="83" spans="2:3" ht="20.100000000000001" customHeight="1" x14ac:dyDescent="0.2">
      <c r="B83" s="112"/>
      <c r="C83" s="138"/>
    </row>
    <row r="84" spans="2:3" ht="20.100000000000001" customHeight="1" x14ac:dyDescent="0.2">
      <c r="B84" s="112"/>
      <c r="C84" s="138"/>
    </row>
    <row r="85" spans="2:3" ht="20.100000000000001" customHeight="1" x14ac:dyDescent="0.2">
      <c r="B85" s="112"/>
      <c r="C85" s="138"/>
    </row>
    <row r="86" spans="2:3" ht="20.100000000000001" customHeight="1" x14ac:dyDescent="0.2">
      <c r="B86" s="112"/>
      <c r="C86" s="138"/>
    </row>
    <row r="87" spans="2:3" ht="20.100000000000001" customHeight="1" x14ac:dyDescent="0.2">
      <c r="B87" s="112"/>
      <c r="C87" s="138"/>
    </row>
    <row r="88" spans="2:3" ht="20.100000000000001" customHeight="1" x14ac:dyDescent="0.2">
      <c r="B88" s="112"/>
      <c r="C88" s="138"/>
    </row>
    <row r="89" spans="2:3" ht="20.100000000000001" customHeight="1" x14ac:dyDescent="0.2">
      <c r="B89" s="112"/>
      <c r="C89" s="138"/>
    </row>
    <row r="90" spans="2:3" ht="20.100000000000001" customHeight="1" x14ac:dyDescent="0.2">
      <c r="B90" s="112"/>
      <c r="C90" s="138"/>
    </row>
    <row r="91" spans="2:3" ht="20.100000000000001" customHeight="1" x14ac:dyDescent="0.2">
      <c r="B91" s="112"/>
      <c r="C91" s="138"/>
    </row>
    <row r="92" spans="2:3" ht="20.100000000000001" customHeight="1" x14ac:dyDescent="0.2">
      <c r="B92" s="112"/>
      <c r="C92" s="138"/>
    </row>
    <row r="93" spans="2:3" ht="20.100000000000001" customHeight="1" x14ac:dyDescent="0.2">
      <c r="B93" s="112"/>
      <c r="C93" s="138"/>
    </row>
    <row r="94" spans="2:3" ht="20.100000000000001" customHeight="1" x14ac:dyDescent="0.2">
      <c r="B94" s="112"/>
      <c r="C94" s="138"/>
    </row>
    <row r="95" spans="2:3" ht="20.100000000000001" customHeight="1" x14ac:dyDescent="0.2">
      <c r="B95" s="112"/>
      <c r="C95" s="138"/>
    </row>
    <row r="96" spans="2:3" ht="20.100000000000001" customHeight="1" x14ac:dyDescent="0.2">
      <c r="B96" s="112"/>
      <c r="C96" s="138"/>
    </row>
    <row r="97" spans="2:3" ht="20.100000000000001" customHeight="1" x14ac:dyDescent="0.2">
      <c r="B97" s="112"/>
      <c r="C97" s="138"/>
    </row>
    <row r="98" spans="2:3" ht="20.100000000000001" customHeight="1" x14ac:dyDescent="0.2">
      <c r="B98" s="112"/>
      <c r="C98" s="138"/>
    </row>
    <row r="99" spans="2:3" ht="20.100000000000001" customHeight="1" x14ac:dyDescent="0.2">
      <c r="B99" s="112"/>
      <c r="C99" s="138"/>
    </row>
    <row r="100" spans="2:3" ht="20.100000000000001" customHeight="1" x14ac:dyDescent="0.2">
      <c r="B100" s="112"/>
      <c r="C100" s="138"/>
    </row>
    <row r="101" spans="2:3" ht="20.100000000000001" customHeight="1" x14ac:dyDescent="0.2">
      <c r="B101" s="112"/>
      <c r="C101" s="138"/>
    </row>
    <row r="102" spans="2:3" ht="20.100000000000001" customHeight="1" x14ac:dyDescent="0.2">
      <c r="B102" s="112"/>
      <c r="C102" s="138"/>
    </row>
    <row r="103" spans="2:3" ht="20.100000000000001" customHeight="1" x14ac:dyDescent="0.2">
      <c r="B103" s="112"/>
      <c r="C103" s="138"/>
    </row>
    <row r="104" spans="2:3" ht="20.100000000000001" customHeight="1" x14ac:dyDescent="0.2">
      <c r="B104" s="112"/>
      <c r="C104" s="138"/>
    </row>
    <row r="105" spans="2:3" ht="20.100000000000001" customHeight="1" x14ac:dyDescent="0.2">
      <c r="B105" s="112"/>
      <c r="C105" s="138"/>
    </row>
    <row r="106" spans="2:3" ht="20.100000000000001" customHeight="1" x14ac:dyDescent="0.2">
      <c r="B106" s="112"/>
      <c r="C106" s="138"/>
    </row>
    <row r="107" spans="2:3" ht="20.100000000000001" customHeight="1" x14ac:dyDescent="0.2">
      <c r="B107" s="112"/>
      <c r="C107" s="138"/>
    </row>
    <row r="108" spans="2:3" ht="20.100000000000001" customHeight="1" x14ac:dyDescent="0.2">
      <c r="B108" s="112"/>
      <c r="C108" s="138"/>
    </row>
    <row r="109" spans="2:3" ht="20.100000000000001" customHeight="1" x14ac:dyDescent="0.2">
      <c r="B109" s="112"/>
      <c r="C109" s="138"/>
    </row>
    <row r="110" spans="2:3" ht="20.100000000000001" customHeight="1" x14ac:dyDescent="0.2">
      <c r="B110" s="112"/>
      <c r="C110" s="138"/>
    </row>
    <row r="111" spans="2:3" ht="20.100000000000001" customHeight="1" x14ac:dyDescent="0.2">
      <c r="B111" s="112"/>
      <c r="C111" s="138"/>
    </row>
    <row r="112" spans="2:3" ht="20.100000000000001" customHeight="1" x14ac:dyDescent="0.2">
      <c r="B112" s="112"/>
      <c r="C112" s="138"/>
    </row>
    <row r="113" spans="2:3" ht="20.100000000000001" customHeight="1" x14ac:dyDescent="0.2">
      <c r="B113" s="112"/>
      <c r="C113" s="138"/>
    </row>
    <row r="114" spans="2:3" ht="20.100000000000001" customHeight="1" x14ac:dyDescent="0.2">
      <c r="B114" s="112"/>
      <c r="C114" s="138"/>
    </row>
    <row r="115" spans="2:3" ht="20.100000000000001" customHeight="1" x14ac:dyDescent="0.2">
      <c r="B115" s="112"/>
      <c r="C115" s="138"/>
    </row>
    <row r="116" spans="2:3" ht="20.100000000000001" customHeight="1" x14ac:dyDescent="0.2">
      <c r="B116" s="112"/>
      <c r="C116" s="138"/>
    </row>
    <row r="117" spans="2:3" ht="20.100000000000001" customHeight="1" x14ac:dyDescent="0.2">
      <c r="B117" s="112"/>
      <c r="C117" s="138"/>
    </row>
    <row r="118" spans="2:3" ht="20.100000000000001" customHeight="1" x14ac:dyDescent="0.2">
      <c r="B118" s="112"/>
      <c r="C118" s="138"/>
    </row>
    <row r="119" spans="2:3" ht="20.100000000000001" customHeight="1" x14ac:dyDescent="0.2">
      <c r="B119" s="112"/>
      <c r="C119" s="138"/>
    </row>
    <row r="120" spans="2:3" ht="20.100000000000001" customHeight="1" x14ac:dyDescent="0.2">
      <c r="B120" s="112"/>
      <c r="C120" s="138"/>
    </row>
    <row r="121" spans="2:3" ht="20.100000000000001" customHeight="1" x14ac:dyDescent="0.2">
      <c r="B121" s="112"/>
      <c r="C121" s="138"/>
    </row>
    <row r="122" spans="2:3" ht="20.100000000000001" customHeight="1" x14ac:dyDescent="0.2">
      <c r="B122" s="112"/>
      <c r="C122" s="138"/>
    </row>
    <row r="123" spans="2:3" ht="20.100000000000001" customHeight="1" x14ac:dyDescent="0.2">
      <c r="B123" s="112"/>
      <c r="C123" s="138"/>
    </row>
    <row r="124" spans="2:3" ht="20.100000000000001" customHeight="1" x14ac:dyDescent="0.2">
      <c r="B124" s="112"/>
      <c r="C124" s="138"/>
    </row>
    <row r="125" spans="2:3" ht="20.100000000000001" customHeight="1" x14ac:dyDescent="0.2">
      <c r="B125" s="112"/>
      <c r="C125" s="138"/>
    </row>
    <row r="126" spans="2:3" ht="20.100000000000001" customHeight="1" x14ac:dyDescent="0.2">
      <c r="B126" s="112"/>
      <c r="C126" s="138"/>
    </row>
    <row r="127" spans="2:3" ht="20.100000000000001" customHeight="1" x14ac:dyDescent="0.2">
      <c r="B127" s="112"/>
      <c r="C127" s="138"/>
    </row>
    <row r="128" spans="2:3" ht="20.100000000000001" customHeight="1" x14ac:dyDescent="0.2">
      <c r="B128" s="112"/>
      <c r="C128" s="138"/>
    </row>
    <row r="129" spans="2:3" ht="20.100000000000001" customHeight="1" x14ac:dyDescent="0.2">
      <c r="B129" s="112"/>
      <c r="C129" s="138"/>
    </row>
    <row r="130" spans="2:3" ht="20.100000000000001" customHeight="1" x14ac:dyDescent="0.2">
      <c r="B130" s="112"/>
      <c r="C130" s="138"/>
    </row>
    <row r="131" spans="2:3" ht="20.100000000000001" customHeight="1" x14ac:dyDescent="0.2">
      <c r="B131" s="112"/>
      <c r="C131" s="138"/>
    </row>
    <row r="132" spans="2:3" ht="20.100000000000001" customHeight="1" x14ac:dyDescent="0.2">
      <c r="B132" s="112"/>
      <c r="C132" s="138"/>
    </row>
    <row r="133" spans="2:3" ht="20.100000000000001" customHeight="1" x14ac:dyDescent="0.2">
      <c r="B133" s="112"/>
      <c r="C133" s="138"/>
    </row>
    <row r="134" spans="2:3" ht="20.100000000000001" customHeight="1" x14ac:dyDescent="0.2">
      <c r="B134" s="112"/>
      <c r="C134" s="138"/>
    </row>
    <row r="135" spans="2:3" ht="20.100000000000001" customHeight="1" x14ac:dyDescent="0.2">
      <c r="B135" s="112"/>
      <c r="C135" s="138"/>
    </row>
    <row r="136" spans="2:3" ht="20.100000000000001" customHeight="1" x14ac:dyDescent="0.2">
      <c r="B136" s="112"/>
      <c r="C136" s="138"/>
    </row>
    <row r="137" spans="2:3" ht="20.100000000000001" customHeight="1" x14ac:dyDescent="0.2">
      <c r="B137" s="112"/>
      <c r="C137" s="138"/>
    </row>
    <row r="138" spans="2:3" ht="20.100000000000001" customHeight="1" x14ac:dyDescent="0.2">
      <c r="B138" s="112"/>
      <c r="C138" s="138"/>
    </row>
    <row r="139" spans="2:3" ht="20.100000000000001" customHeight="1" x14ac:dyDescent="0.2">
      <c r="B139" s="112"/>
      <c r="C139" s="138"/>
    </row>
    <row r="140" spans="2:3" ht="20.100000000000001" customHeight="1" x14ac:dyDescent="0.2">
      <c r="B140" s="112"/>
      <c r="C140" s="138"/>
    </row>
    <row r="141" spans="2:3" ht="20.100000000000001" customHeight="1" x14ac:dyDescent="0.2">
      <c r="B141" s="112"/>
      <c r="C141" s="138"/>
    </row>
    <row r="142" spans="2:3" ht="20.100000000000001" customHeight="1" x14ac:dyDescent="0.2">
      <c r="B142" s="112"/>
      <c r="C142" s="138"/>
    </row>
    <row r="143" spans="2:3" ht="20.100000000000001" customHeight="1" x14ac:dyDescent="0.2">
      <c r="B143" s="112"/>
      <c r="C143" s="138"/>
    </row>
    <row r="144" spans="2:3" ht="20.100000000000001" customHeight="1" x14ac:dyDescent="0.2">
      <c r="B144" s="112"/>
      <c r="C144" s="138"/>
    </row>
    <row r="145" spans="2:3" ht="20.100000000000001" customHeight="1" x14ac:dyDescent="0.2">
      <c r="B145" s="112"/>
      <c r="C145" s="138"/>
    </row>
    <row r="146" spans="2:3" ht="20.100000000000001" customHeight="1" x14ac:dyDescent="0.2">
      <c r="B146" s="112"/>
      <c r="C146" s="138"/>
    </row>
    <row r="147" spans="2:3" ht="20.100000000000001" customHeight="1" x14ac:dyDescent="0.2">
      <c r="B147" s="112"/>
      <c r="C147" s="138"/>
    </row>
    <row r="148" spans="2:3" ht="20.100000000000001" customHeight="1" x14ac:dyDescent="0.2">
      <c r="B148" s="112"/>
      <c r="C148" s="138"/>
    </row>
    <row r="149" spans="2:3" ht="20.100000000000001" customHeight="1" x14ac:dyDescent="0.2">
      <c r="B149" s="112"/>
      <c r="C149" s="138"/>
    </row>
    <row r="150" spans="2:3" ht="20.100000000000001" customHeight="1" x14ac:dyDescent="0.2">
      <c r="B150" s="112"/>
      <c r="C150" s="138"/>
    </row>
    <row r="151" spans="2:3" ht="20.100000000000001" customHeight="1" x14ac:dyDescent="0.2">
      <c r="B151" s="112"/>
      <c r="C151" s="138"/>
    </row>
    <row r="152" spans="2:3" ht="20.100000000000001" customHeight="1" x14ac:dyDescent="0.2">
      <c r="B152" s="112"/>
      <c r="C152" s="138"/>
    </row>
    <row r="153" spans="2:3" ht="20.100000000000001" customHeight="1" x14ac:dyDescent="0.2">
      <c r="B153" s="112"/>
      <c r="C153" s="138"/>
    </row>
    <row r="154" spans="2:3" ht="20.100000000000001" customHeight="1" x14ac:dyDescent="0.2">
      <c r="B154" s="112"/>
      <c r="C154" s="138"/>
    </row>
    <row r="155" spans="2:3" ht="20.100000000000001" customHeight="1" x14ac:dyDescent="0.2">
      <c r="B155" s="112"/>
      <c r="C155" s="138"/>
    </row>
    <row r="156" spans="2:3" ht="20.100000000000001" customHeight="1" x14ac:dyDescent="0.2">
      <c r="B156" s="112"/>
      <c r="C156" s="138"/>
    </row>
    <row r="157" spans="2:3" ht="20.100000000000001" customHeight="1" x14ac:dyDescent="0.2">
      <c r="B157" s="112"/>
      <c r="C157" s="138"/>
    </row>
    <row r="158" spans="2:3" ht="20.100000000000001" customHeight="1" x14ac:dyDescent="0.2">
      <c r="B158" s="112"/>
      <c r="C158" s="138"/>
    </row>
    <row r="159" spans="2:3" ht="20.100000000000001" customHeight="1" x14ac:dyDescent="0.2">
      <c r="B159" s="112"/>
      <c r="C159" s="138"/>
    </row>
    <row r="160" spans="2:3" ht="20.100000000000001" customHeight="1" x14ac:dyDescent="0.2">
      <c r="B160" s="112"/>
      <c r="C160" s="138"/>
    </row>
    <row r="161" spans="2:3" ht="20.100000000000001" customHeight="1" x14ac:dyDescent="0.2">
      <c r="B161" s="112"/>
      <c r="C161" s="138"/>
    </row>
    <row r="162" spans="2:3" ht="20.100000000000001" customHeight="1" x14ac:dyDescent="0.2">
      <c r="B162" s="112"/>
      <c r="C162" s="138"/>
    </row>
    <row r="163" spans="2:3" ht="20.100000000000001" customHeight="1" x14ac:dyDescent="0.2">
      <c r="B163" s="112"/>
      <c r="C163" s="138"/>
    </row>
    <row r="164" spans="2:3" ht="20.100000000000001" customHeight="1" x14ac:dyDescent="0.2">
      <c r="B164" s="112"/>
      <c r="C164" s="138"/>
    </row>
    <row r="165" spans="2:3" ht="20.100000000000001" customHeight="1" x14ac:dyDescent="0.2">
      <c r="B165" s="112"/>
      <c r="C165" s="138"/>
    </row>
    <row r="166" spans="2:3" ht="20.100000000000001" customHeight="1" x14ac:dyDescent="0.2">
      <c r="B166" s="112"/>
      <c r="C166" s="138"/>
    </row>
    <row r="167" spans="2:3" ht="20.100000000000001" customHeight="1" x14ac:dyDescent="0.2">
      <c r="B167" s="112"/>
      <c r="C167" s="138"/>
    </row>
    <row r="168" spans="2:3" ht="20.100000000000001" customHeight="1" x14ac:dyDescent="0.2">
      <c r="B168" s="112"/>
      <c r="C168" s="138"/>
    </row>
    <row r="169" spans="2:3" ht="20.100000000000001" customHeight="1" x14ac:dyDescent="0.2">
      <c r="B169" s="112"/>
      <c r="C169" s="138"/>
    </row>
    <row r="170" spans="2:3" ht="20.100000000000001" customHeight="1" x14ac:dyDescent="0.2">
      <c r="B170" s="112"/>
      <c r="C170" s="138"/>
    </row>
    <row r="171" spans="2:3" ht="20.100000000000001" customHeight="1" x14ac:dyDescent="0.2">
      <c r="B171" s="112"/>
      <c r="C171" s="138"/>
    </row>
    <row r="172" spans="2:3" ht="20.100000000000001" customHeight="1" x14ac:dyDescent="0.2">
      <c r="B172" s="112"/>
      <c r="C172" s="138"/>
    </row>
    <row r="173" spans="2:3" ht="20.100000000000001" customHeight="1" x14ac:dyDescent="0.2">
      <c r="B173" s="112"/>
      <c r="C173" s="138"/>
    </row>
    <row r="174" spans="2:3" ht="20.100000000000001" customHeight="1" x14ac:dyDescent="0.2">
      <c r="B174" s="112"/>
      <c r="C174" s="138"/>
    </row>
    <row r="175" spans="2:3" ht="20.100000000000001" customHeight="1" x14ac:dyDescent="0.2">
      <c r="B175" s="112"/>
      <c r="C175" s="138"/>
    </row>
    <row r="176" spans="2:3" ht="20.100000000000001" customHeight="1" x14ac:dyDescent="0.2">
      <c r="B176" s="112"/>
      <c r="C176" s="138"/>
    </row>
    <row r="177" spans="2:3" ht="20.100000000000001" customHeight="1" x14ac:dyDescent="0.2">
      <c r="B177" s="112"/>
      <c r="C177" s="138"/>
    </row>
    <row r="178" spans="2:3" ht="20.100000000000001" customHeight="1" x14ac:dyDescent="0.2">
      <c r="B178" s="112"/>
      <c r="C178" s="138"/>
    </row>
    <row r="179" spans="2:3" ht="20.100000000000001" customHeight="1" x14ac:dyDescent="0.2">
      <c r="B179" s="112"/>
      <c r="C179" s="138"/>
    </row>
    <row r="180" spans="2:3" ht="20.100000000000001" customHeight="1" x14ac:dyDescent="0.2">
      <c r="B180" s="112"/>
      <c r="C180" s="138"/>
    </row>
    <row r="181" spans="2:3" ht="20.100000000000001" customHeight="1" x14ac:dyDescent="0.2">
      <c r="B181" s="112"/>
      <c r="C181" s="138"/>
    </row>
    <row r="182" spans="2:3" ht="20.100000000000001" customHeight="1" x14ac:dyDescent="0.2">
      <c r="B182" s="112"/>
      <c r="C182" s="138"/>
    </row>
    <row r="183" spans="2:3" ht="20.100000000000001" customHeight="1" x14ac:dyDescent="0.2">
      <c r="B183" s="112"/>
      <c r="C183" s="138"/>
    </row>
    <row r="184" spans="2:3" ht="20.100000000000001" customHeight="1" x14ac:dyDescent="0.2">
      <c r="B184" s="112"/>
      <c r="C184" s="138"/>
    </row>
    <row r="185" spans="2:3" ht="20.100000000000001" customHeight="1" x14ac:dyDescent="0.2">
      <c r="B185" s="112"/>
      <c r="C185" s="138"/>
    </row>
    <row r="186" spans="2:3" ht="20.100000000000001" customHeight="1" x14ac:dyDescent="0.2">
      <c r="B186" s="112"/>
      <c r="C186" s="138"/>
    </row>
    <row r="187" spans="2:3" ht="20.100000000000001" customHeight="1" x14ac:dyDescent="0.2">
      <c r="B187" s="112"/>
      <c r="C187" s="138"/>
    </row>
    <row r="188" spans="2:3" ht="20.100000000000001" customHeight="1" x14ac:dyDescent="0.2">
      <c r="B188" s="112"/>
      <c r="C188" s="138"/>
    </row>
    <row r="189" spans="2:3" ht="20.100000000000001" customHeight="1" x14ac:dyDescent="0.2">
      <c r="B189" s="112"/>
      <c r="C189" s="138"/>
    </row>
    <row r="190" spans="2:3" ht="20.100000000000001" customHeight="1" x14ac:dyDescent="0.2">
      <c r="B190" s="112"/>
      <c r="C190" s="138"/>
    </row>
    <row r="191" spans="2:3" ht="20.100000000000001" customHeight="1" x14ac:dyDescent="0.2">
      <c r="B191" s="112"/>
      <c r="C191" s="138"/>
    </row>
    <row r="192" spans="2:3" ht="20.100000000000001" customHeight="1" x14ac:dyDescent="0.2">
      <c r="B192" s="112"/>
      <c r="C192" s="138"/>
    </row>
    <row r="193" spans="2:3" ht="20.100000000000001" customHeight="1" x14ac:dyDescent="0.2">
      <c r="B193" s="112"/>
      <c r="C193" s="138"/>
    </row>
    <row r="194" spans="2:3" ht="20.100000000000001" customHeight="1" x14ac:dyDescent="0.2">
      <c r="B194" s="112"/>
      <c r="C194" s="138"/>
    </row>
    <row r="195" spans="2:3" ht="20.100000000000001" customHeight="1" x14ac:dyDescent="0.2">
      <c r="B195" s="112"/>
      <c r="C195" s="138"/>
    </row>
    <row r="196" spans="2:3" ht="20.100000000000001" customHeight="1" x14ac:dyDescent="0.2">
      <c r="B196" s="112"/>
      <c r="C196" s="138"/>
    </row>
    <row r="197" spans="2:3" ht="20.100000000000001" customHeight="1" x14ac:dyDescent="0.2">
      <c r="B197" s="112"/>
      <c r="C197" s="138"/>
    </row>
    <row r="198" spans="2:3" ht="20.100000000000001" customHeight="1" x14ac:dyDescent="0.2">
      <c r="B198" s="112"/>
      <c r="C198" s="138"/>
    </row>
    <row r="199" spans="2:3" ht="20.100000000000001" customHeight="1" x14ac:dyDescent="0.2">
      <c r="B199" s="112"/>
      <c r="C199" s="138"/>
    </row>
    <row r="200" spans="2:3" ht="20.100000000000001" customHeight="1" x14ac:dyDescent="0.2">
      <c r="B200" s="112"/>
      <c r="C200" s="138"/>
    </row>
    <row r="201" spans="2:3" ht="20.100000000000001" customHeight="1" x14ac:dyDescent="0.2">
      <c r="B201" s="112"/>
      <c r="C201" s="138"/>
    </row>
    <row r="202" spans="2:3" ht="20.100000000000001" customHeight="1" x14ac:dyDescent="0.2">
      <c r="B202" s="112"/>
      <c r="C202" s="138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&amp;C&amp;"-,Bold"&amp;14External Activities</oddHead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view="pageLayout" topLeftCell="A13" zoomScale="85" zoomScaleNormal="100" zoomScalePageLayoutView="85" workbookViewId="0">
      <selection activeCell="D31" sqref="D31"/>
    </sheetView>
  </sheetViews>
  <sheetFormatPr defaultColWidth="9.28515625" defaultRowHeight="20.100000000000001" customHeight="1" x14ac:dyDescent="0.2"/>
  <cols>
    <col min="1" max="1" width="53.7109375" style="112" customWidth="1"/>
    <col min="2" max="2" width="5.5703125" style="291" customWidth="1"/>
    <col min="3" max="3" width="8" style="173" customWidth="1"/>
    <col min="4" max="4" width="34.140625" style="138" customWidth="1"/>
    <col min="5" max="16384" width="9.28515625" style="112"/>
  </cols>
  <sheetData>
    <row r="1" spans="1:4" ht="20.100000000000001" customHeight="1" x14ac:dyDescent="0.25">
      <c r="A1" s="143"/>
      <c r="B1" s="271" t="s">
        <v>115</v>
      </c>
      <c r="C1" s="272" t="s">
        <v>55</v>
      </c>
      <c r="D1" s="273" t="s">
        <v>23</v>
      </c>
    </row>
    <row r="2" spans="1:4" ht="27.6" customHeight="1" x14ac:dyDescent="0.25">
      <c r="A2" s="306" t="s">
        <v>21</v>
      </c>
      <c r="B2" s="68">
        <v>0</v>
      </c>
      <c r="C2" s="307">
        <v>500</v>
      </c>
      <c r="D2" s="69"/>
    </row>
    <row r="3" spans="1:4" ht="19.149999999999999" customHeight="1" x14ac:dyDescent="0.25">
      <c r="A3" s="308" t="s">
        <v>149</v>
      </c>
      <c r="B3" s="309"/>
      <c r="C3" s="310">
        <f>B2*C2</f>
        <v>0</v>
      </c>
      <c r="D3" s="159"/>
    </row>
    <row r="4" spans="1:4" ht="19.149999999999999" customHeight="1" x14ac:dyDescent="0.25">
      <c r="A4" s="162"/>
      <c r="B4" s="311"/>
      <c r="C4" s="311"/>
      <c r="D4" s="312"/>
    </row>
    <row r="5" spans="1:4" ht="19.149999999999999" customHeight="1" x14ac:dyDescent="0.25">
      <c r="A5" s="143"/>
      <c r="B5" s="271" t="s">
        <v>282</v>
      </c>
      <c r="C5" s="272" t="s">
        <v>55</v>
      </c>
      <c r="D5" s="273" t="s">
        <v>23</v>
      </c>
    </row>
    <row r="6" spans="1:4" ht="27.6" customHeight="1" x14ac:dyDescent="0.25">
      <c r="A6" s="313" t="s">
        <v>22</v>
      </c>
      <c r="B6" s="70">
        <v>0</v>
      </c>
      <c r="C6" s="315">
        <f>1.67/1000</f>
        <v>1.6699999999999998E-3</v>
      </c>
      <c r="D6" s="69"/>
    </row>
    <row r="7" spans="1:4" ht="19.149999999999999" customHeight="1" x14ac:dyDescent="0.25">
      <c r="A7" s="308" t="s">
        <v>149</v>
      </c>
      <c r="B7" s="309"/>
      <c r="C7" s="310">
        <f>B6*C6</f>
        <v>0</v>
      </c>
      <c r="D7" s="159"/>
    </row>
    <row r="8" spans="1:4" ht="19.149999999999999" customHeight="1" x14ac:dyDescent="0.25">
      <c r="A8" s="316"/>
      <c r="B8" s="317"/>
      <c r="C8" s="317"/>
      <c r="D8" s="317"/>
    </row>
    <row r="9" spans="1:4" ht="19.149999999999999" customHeight="1" x14ac:dyDescent="0.25">
      <c r="A9" s="143"/>
      <c r="B9" s="271" t="s">
        <v>115</v>
      </c>
      <c r="C9" s="272" t="s">
        <v>55</v>
      </c>
      <c r="D9" s="273" t="s">
        <v>25</v>
      </c>
    </row>
    <row r="10" spans="1:4" ht="17.45" customHeight="1" x14ac:dyDescent="0.25">
      <c r="A10" s="318" t="s">
        <v>24</v>
      </c>
      <c r="B10" s="70">
        <v>0</v>
      </c>
      <c r="C10" s="314">
        <v>350</v>
      </c>
      <c r="D10" s="69"/>
    </row>
    <row r="11" spans="1:4" ht="19.149999999999999" customHeight="1" x14ac:dyDescent="0.25">
      <c r="A11" s="308" t="s">
        <v>149</v>
      </c>
      <c r="B11" s="309"/>
      <c r="C11" s="310">
        <f>B10*C10</f>
        <v>0</v>
      </c>
      <c r="D11" s="159"/>
    </row>
    <row r="12" spans="1:4" ht="19.149999999999999" customHeight="1" x14ac:dyDescent="0.25">
      <c r="A12" s="289"/>
      <c r="B12" s="170"/>
      <c r="C12" s="170"/>
    </row>
    <row r="13" spans="1:4" ht="19.149999999999999" customHeight="1" x14ac:dyDescent="0.25">
      <c r="A13" s="319"/>
      <c r="B13" s="320" t="s">
        <v>151</v>
      </c>
      <c r="C13" s="321" t="s">
        <v>55</v>
      </c>
      <c r="D13" s="273" t="s">
        <v>23</v>
      </c>
    </row>
    <row r="14" spans="1:4" ht="26.45" customHeight="1" x14ac:dyDescent="0.25">
      <c r="A14" s="306" t="s">
        <v>150</v>
      </c>
      <c r="B14" s="68">
        <v>0</v>
      </c>
      <c r="C14" s="307">
        <v>20</v>
      </c>
      <c r="D14" s="69"/>
    </row>
    <row r="15" spans="1:4" ht="19.149999999999999" customHeight="1" x14ac:dyDescent="0.25">
      <c r="A15" s="308" t="s">
        <v>149</v>
      </c>
      <c r="B15" s="309"/>
      <c r="C15" s="310">
        <f>B14*C14</f>
        <v>0</v>
      </c>
      <c r="D15" s="170"/>
    </row>
    <row r="16" spans="1:4" ht="20.100000000000001" customHeight="1" x14ac:dyDescent="0.25">
      <c r="B16" s="112"/>
      <c r="C16" s="322"/>
      <c r="D16" s="323"/>
    </row>
    <row r="17" spans="1:4" ht="20.100000000000001" customHeight="1" x14ac:dyDescent="0.25">
      <c r="A17" s="324" t="s">
        <v>153</v>
      </c>
      <c r="B17" s="273" t="s">
        <v>115</v>
      </c>
      <c r="C17" s="321" t="s">
        <v>55</v>
      </c>
      <c r="D17" s="325" t="s">
        <v>26</v>
      </c>
    </row>
    <row r="18" spans="1:4" ht="20.100000000000001" customHeight="1" x14ac:dyDescent="0.25">
      <c r="A18" s="118" t="s">
        <v>27</v>
      </c>
      <c r="B18" s="434">
        <v>0</v>
      </c>
      <c r="C18" s="326">
        <v>150</v>
      </c>
      <c r="D18" s="4"/>
    </row>
    <row r="19" spans="1:4" ht="20.100000000000001" customHeight="1" x14ac:dyDescent="0.25">
      <c r="A19" s="443"/>
      <c r="B19" s="9"/>
      <c r="C19" s="327"/>
      <c r="D19" s="23"/>
    </row>
    <row r="20" spans="1:4" ht="27.6" customHeight="1" x14ac:dyDescent="0.25">
      <c r="A20" s="328" t="s">
        <v>284</v>
      </c>
      <c r="B20" s="434">
        <v>0</v>
      </c>
      <c r="C20" s="326">
        <v>120</v>
      </c>
      <c r="D20" s="4"/>
    </row>
    <row r="21" spans="1:4" ht="20.100000000000001" customHeight="1" x14ac:dyDescent="0.25">
      <c r="A21" s="444"/>
      <c r="B21" s="22"/>
      <c r="C21" s="327"/>
      <c r="D21" s="4"/>
    </row>
    <row r="22" spans="1:4" ht="28.15" customHeight="1" x14ac:dyDescent="0.2">
      <c r="A22" s="328" t="s">
        <v>285</v>
      </c>
      <c r="B22" s="434">
        <v>0</v>
      </c>
      <c r="C22" s="326">
        <v>60</v>
      </c>
      <c r="D22" s="4"/>
    </row>
    <row r="23" spans="1:4" ht="20.100000000000001" customHeight="1" x14ac:dyDescent="0.25">
      <c r="A23" s="444"/>
      <c r="B23" s="22"/>
      <c r="C23" s="327"/>
      <c r="D23" s="4" t="s">
        <v>35</v>
      </c>
    </row>
    <row r="24" spans="1:4" ht="16.899999999999999" customHeight="1" x14ac:dyDescent="0.25">
      <c r="A24" s="118" t="s">
        <v>152</v>
      </c>
      <c r="B24" s="25">
        <v>0</v>
      </c>
      <c r="C24" s="326">
        <v>120</v>
      </c>
      <c r="D24" s="4"/>
    </row>
    <row r="25" spans="1:4" ht="20.100000000000001" customHeight="1" x14ac:dyDescent="0.25">
      <c r="A25" s="329"/>
      <c r="B25" s="21"/>
      <c r="C25" s="289"/>
      <c r="D25" s="4"/>
    </row>
    <row r="26" spans="1:4" ht="20.100000000000001" customHeight="1" x14ac:dyDescent="0.25">
      <c r="A26" s="330" t="s">
        <v>30</v>
      </c>
      <c r="B26" s="25">
        <v>0</v>
      </c>
      <c r="C26" s="326">
        <v>3</v>
      </c>
      <c r="D26" s="4"/>
    </row>
    <row r="27" spans="1:4" ht="20.100000000000001" customHeight="1" x14ac:dyDescent="0.25">
      <c r="A27" s="331"/>
      <c r="B27" s="24"/>
      <c r="C27" s="332"/>
      <c r="D27" s="4"/>
    </row>
    <row r="28" spans="1:4" ht="26.45" customHeight="1" x14ac:dyDescent="0.25">
      <c r="A28" s="333" t="s">
        <v>170</v>
      </c>
      <c r="B28" s="25">
        <v>0</v>
      </c>
      <c r="C28" s="326">
        <v>1</v>
      </c>
      <c r="D28" s="4"/>
    </row>
    <row r="29" spans="1:4" ht="20.100000000000001" customHeight="1" x14ac:dyDescent="0.25">
      <c r="A29" s="334"/>
      <c r="B29" s="335"/>
      <c r="C29" s="335"/>
      <c r="D29" s="4"/>
    </row>
    <row r="30" spans="1:4" ht="20.100000000000001" customHeight="1" x14ac:dyDescent="0.25">
      <c r="A30" s="336" t="s">
        <v>154</v>
      </c>
      <c r="B30" s="337">
        <f>B18*C18+B20*C20+B22*C22+B24*C24+B26*C26+B28*C28</f>
        <v>0</v>
      </c>
      <c r="C30" s="112"/>
      <c r="D30" s="112"/>
    </row>
    <row r="31" spans="1:4" ht="20.100000000000001" customHeight="1" x14ac:dyDescent="0.25">
      <c r="B31" s="338"/>
      <c r="C31" s="338"/>
      <c r="D31" s="112"/>
    </row>
    <row r="32" spans="1:4" ht="20.100000000000001" customHeight="1" x14ac:dyDescent="0.25">
      <c r="B32" s="338"/>
      <c r="C32" s="338"/>
      <c r="D32" s="112"/>
    </row>
    <row r="33" spans="1:7" s="138" customFormat="1" ht="20.100000000000001" customHeight="1" x14ac:dyDescent="0.25">
      <c r="A33" s="143"/>
      <c r="B33" s="339"/>
      <c r="C33" s="339"/>
      <c r="D33" s="112"/>
      <c r="E33" s="112"/>
      <c r="F33" s="112"/>
      <c r="G33" s="112"/>
    </row>
    <row r="34" spans="1:7" s="138" customFormat="1" ht="20.100000000000001" customHeight="1" x14ac:dyDescent="0.25">
      <c r="B34" s="170"/>
      <c r="C34" s="170"/>
      <c r="E34" s="112"/>
      <c r="F34" s="112"/>
      <c r="G34" s="112"/>
    </row>
    <row r="35" spans="1:7" s="138" customFormat="1" ht="20.100000000000001" customHeight="1" x14ac:dyDescent="0.25">
      <c r="B35" s="170"/>
      <c r="C35" s="170"/>
      <c r="E35" s="112"/>
      <c r="F35" s="112"/>
      <c r="G35" s="112"/>
    </row>
    <row r="36" spans="1:7" s="138" customFormat="1" ht="20.100000000000001" customHeight="1" x14ac:dyDescent="0.25">
      <c r="A36" s="112"/>
      <c r="B36" s="338"/>
      <c r="C36" s="170"/>
    </row>
    <row r="37" spans="1:7" s="138" customFormat="1" ht="20.100000000000001" customHeight="1" x14ac:dyDescent="0.25">
      <c r="B37" s="170"/>
      <c r="C37" s="170"/>
    </row>
    <row r="38" spans="1:7" s="138" customFormat="1" ht="20.100000000000001" customHeight="1" x14ac:dyDescent="0.25">
      <c r="A38" s="112"/>
      <c r="B38" s="338"/>
      <c r="C38" s="170"/>
    </row>
    <row r="39" spans="1:7" s="138" customFormat="1" ht="20.100000000000001" customHeight="1" x14ac:dyDescent="0.25">
      <c r="A39" s="112"/>
      <c r="B39" s="338"/>
      <c r="C39" s="170"/>
    </row>
    <row r="40" spans="1:7" s="138" customFormat="1" ht="20.100000000000001" customHeight="1" x14ac:dyDescent="0.25">
      <c r="A40" s="112"/>
      <c r="B40" s="338"/>
      <c r="C40" s="170"/>
    </row>
    <row r="41" spans="1:7" s="138" customFormat="1" ht="20.100000000000001" customHeight="1" x14ac:dyDescent="0.25">
      <c r="A41" s="112"/>
      <c r="B41" s="338"/>
      <c r="C41" s="170"/>
    </row>
    <row r="42" spans="1:7" s="138" customFormat="1" ht="20.100000000000001" customHeight="1" x14ac:dyDescent="0.25">
      <c r="A42" s="112"/>
      <c r="B42" s="338"/>
      <c r="C42" s="170"/>
    </row>
    <row r="43" spans="1:7" s="138" customFormat="1" ht="20.100000000000001" customHeight="1" x14ac:dyDescent="0.25">
      <c r="A43" s="112"/>
      <c r="B43" s="338"/>
      <c r="C43" s="170"/>
    </row>
    <row r="44" spans="1:7" s="138" customFormat="1" ht="20.100000000000001" customHeight="1" x14ac:dyDescent="0.25">
      <c r="A44" s="112"/>
      <c r="B44" s="338"/>
      <c r="C44" s="170"/>
    </row>
    <row r="45" spans="1:7" s="138" customFormat="1" ht="20.100000000000001" customHeight="1" x14ac:dyDescent="0.25">
      <c r="A45" s="112"/>
      <c r="B45" s="338"/>
      <c r="C45" s="170"/>
    </row>
    <row r="46" spans="1:7" s="138" customFormat="1" ht="20.100000000000001" customHeight="1" x14ac:dyDescent="0.25">
      <c r="A46" s="112"/>
      <c r="B46" s="338"/>
      <c r="C46" s="170"/>
    </row>
    <row r="47" spans="1:7" s="138" customFormat="1" ht="20.100000000000001" customHeight="1" x14ac:dyDescent="0.25">
      <c r="A47" s="112"/>
      <c r="B47" s="338"/>
      <c r="C47" s="170"/>
    </row>
    <row r="48" spans="1:7" s="138" customFormat="1" ht="20.100000000000001" customHeight="1" x14ac:dyDescent="0.2">
      <c r="A48" s="112"/>
      <c r="B48" s="338"/>
      <c r="C48" s="170"/>
    </row>
    <row r="49" spans="1:3" s="138" customFormat="1" ht="20.100000000000001" customHeight="1" x14ac:dyDescent="0.2">
      <c r="A49" s="112"/>
      <c r="B49" s="338"/>
      <c r="C49" s="170"/>
    </row>
    <row r="50" spans="1:3" s="138" customFormat="1" ht="20.100000000000001" customHeight="1" x14ac:dyDescent="0.2">
      <c r="A50" s="112"/>
      <c r="B50" s="338"/>
      <c r="C50" s="170"/>
    </row>
    <row r="51" spans="1:3" s="138" customFormat="1" ht="20.100000000000001" customHeight="1" x14ac:dyDescent="0.2">
      <c r="A51" s="112"/>
      <c r="B51" s="338"/>
      <c r="C51" s="170"/>
    </row>
    <row r="52" spans="1:3" s="138" customFormat="1" ht="20.100000000000001" customHeight="1" x14ac:dyDescent="0.2">
      <c r="A52" s="112"/>
      <c r="B52" s="338"/>
      <c r="C52" s="170"/>
    </row>
    <row r="53" spans="1:3" s="138" customFormat="1" ht="20.100000000000001" customHeight="1" x14ac:dyDescent="0.2">
      <c r="A53" s="112"/>
      <c r="B53" s="338"/>
      <c r="C53" s="170"/>
    </row>
    <row r="54" spans="1:3" s="138" customFormat="1" ht="20.100000000000001" customHeight="1" x14ac:dyDescent="0.2">
      <c r="A54" s="112"/>
      <c r="B54" s="338"/>
      <c r="C54" s="170"/>
    </row>
    <row r="55" spans="1:3" s="138" customFormat="1" ht="20.100000000000001" customHeight="1" x14ac:dyDescent="0.2">
      <c r="A55" s="112"/>
      <c r="B55" s="338"/>
      <c r="C55" s="170"/>
    </row>
    <row r="56" spans="1:3" s="138" customFormat="1" ht="20.100000000000001" customHeight="1" x14ac:dyDescent="0.2">
      <c r="A56" s="112"/>
      <c r="B56" s="338"/>
      <c r="C56" s="170"/>
    </row>
    <row r="57" spans="1:3" s="138" customFormat="1" ht="20.100000000000001" customHeight="1" x14ac:dyDescent="0.2">
      <c r="A57" s="112"/>
      <c r="B57" s="338"/>
      <c r="C57" s="170"/>
    </row>
    <row r="58" spans="1:3" s="138" customFormat="1" ht="20.100000000000001" customHeight="1" x14ac:dyDescent="0.2">
      <c r="A58" s="112"/>
      <c r="B58" s="338"/>
      <c r="C58" s="170"/>
    </row>
    <row r="59" spans="1:3" s="138" customFormat="1" ht="20.100000000000001" customHeight="1" x14ac:dyDescent="0.2">
      <c r="A59" s="112"/>
      <c r="B59" s="338"/>
      <c r="C59" s="170"/>
    </row>
    <row r="60" spans="1:3" s="138" customFormat="1" ht="20.100000000000001" customHeight="1" x14ac:dyDescent="0.2">
      <c r="A60" s="112"/>
      <c r="B60" s="338"/>
      <c r="C60" s="170"/>
    </row>
    <row r="61" spans="1:3" s="138" customFormat="1" ht="20.100000000000001" customHeight="1" x14ac:dyDescent="0.2">
      <c r="A61" s="112"/>
      <c r="B61" s="338"/>
      <c r="C61" s="170"/>
    </row>
    <row r="62" spans="1:3" s="138" customFormat="1" ht="20.100000000000001" customHeight="1" x14ac:dyDescent="0.2">
      <c r="A62" s="112"/>
      <c r="B62" s="338"/>
      <c r="C62" s="170"/>
    </row>
    <row r="63" spans="1:3" s="138" customFormat="1" ht="20.100000000000001" customHeight="1" x14ac:dyDescent="0.2">
      <c r="A63" s="112"/>
      <c r="B63" s="338"/>
      <c r="C63" s="170"/>
    </row>
    <row r="64" spans="1:3" s="138" customFormat="1" ht="20.100000000000001" customHeight="1" x14ac:dyDescent="0.2">
      <c r="A64" s="112"/>
      <c r="B64" s="338"/>
      <c r="C64" s="170"/>
    </row>
    <row r="65" spans="1:3" s="138" customFormat="1" ht="20.100000000000001" customHeight="1" x14ac:dyDescent="0.2">
      <c r="A65" s="112"/>
      <c r="B65" s="338"/>
      <c r="C65" s="170"/>
    </row>
    <row r="66" spans="1:3" s="138" customFormat="1" ht="20.100000000000001" customHeight="1" x14ac:dyDescent="0.2">
      <c r="A66" s="112"/>
      <c r="B66" s="338"/>
      <c r="C66" s="170"/>
    </row>
    <row r="67" spans="1:3" s="138" customFormat="1" ht="20.100000000000001" customHeight="1" x14ac:dyDescent="0.2">
      <c r="A67" s="112"/>
      <c r="B67" s="338"/>
      <c r="C67" s="170"/>
    </row>
    <row r="68" spans="1:3" s="138" customFormat="1" ht="20.100000000000001" customHeight="1" x14ac:dyDescent="0.2">
      <c r="A68" s="112"/>
      <c r="B68" s="338"/>
      <c r="C68" s="170"/>
    </row>
    <row r="69" spans="1:3" s="138" customFormat="1" ht="20.100000000000001" customHeight="1" x14ac:dyDescent="0.2">
      <c r="A69" s="112"/>
      <c r="B69" s="338"/>
      <c r="C69" s="170"/>
    </row>
    <row r="70" spans="1:3" s="138" customFormat="1" ht="20.100000000000001" customHeight="1" x14ac:dyDescent="0.2">
      <c r="A70" s="112"/>
      <c r="B70" s="338"/>
      <c r="C70" s="170"/>
    </row>
    <row r="71" spans="1:3" s="138" customFormat="1" ht="20.100000000000001" customHeight="1" x14ac:dyDescent="0.2">
      <c r="A71" s="112"/>
      <c r="B71" s="338"/>
      <c r="C71" s="170"/>
    </row>
    <row r="72" spans="1:3" s="138" customFormat="1" ht="20.100000000000001" customHeight="1" x14ac:dyDescent="0.2">
      <c r="A72" s="112"/>
      <c r="B72" s="338"/>
      <c r="C72" s="170"/>
    </row>
    <row r="73" spans="1:3" s="138" customFormat="1" ht="20.100000000000001" customHeight="1" x14ac:dyDescent="0.2">
      <c r="A73" s="112"/>
      <c r="B73" s="338"/>
      <c r="C73" s="170"/>
    </row>
    <row r="74" spans="1:3" s="138" customFormat="1" ht="20.100000000000001" customHeight="1" x14ac:dyDescent="0.2">
      <c r="A74" s="112"/>
      <c r="B74" s="338"/>
      <c r="C74" s="170"/>
    </row>
    <row r="75" spans="1:3" s="138" customFormat="1" ht="20.100000000000001" customHeight="1" x14ac:dyDescent="0.2">
      <c r="A75" s="112"/>
      <c r="B75" s="338"/>
      <c r="C75" s="170"/>
    </row>
    <row r="76" spans="1:3" s="138" customFormat="1" ht="20.100000000000001" customHeight="1" x14ac:dyDescent="0.2">
      <c r="A76" s="112"/>
      <c r="B76" s="338"/>
      <c r="C76" s="170"/>
    </row>
    <row r="77" spans="1:3" s="138" customFormat="1" ht="20.100000000000001" customHeight="1" x14ac:dyDescent="0.2">
      <c r="A77" s="112"/>
      <c r="B77" s="338"/>
      <c r="C77" s="170"/>
    </row>
    <row r="78" spans="1:3" s="138" customFormat="1" ht="20.100000000000001" customHeight="1" x14ac:dyDescent="0.2">
      <c r="A78" s="112"/>
      <c r="B78" s="338"/>
      <c r="C78" s="170"/>
    </row>
    <row r="79" spans="1:3" s="138" customFormat="1" ht="20.100000000000001" customHeight="1" x14ac:dyDescent="0.2">
      <c r="A79" s="112"/>
      <c r="B79" s="338"/>
      <c r="C79" s="170"/>
    </row>
    <row r="80" spans="1:3" s="138" customFormat="1" ht="20.100000000000001" customHeight="1" x14ac:dyDescent="0.2">
      <c r="A80" s="112"/>
      <c r="B80" s="338"/>
      <c r="C80" s="170"/>
    </row>
    <row r="81" spans="1:3" s="138" customFormat="1" ht="20.100000000000001" customHeight="1" x14ac:dyDescent="0.2">
      <c r="A81" s="112"/>
      <c r="B81" s="338"/>
      <c r="C81" s="170"/>
    </row>
    <row r="82" spans="1:3" s="138" customFormat="1" ht="20.100000000000001" customHeight="1" x14ac:dyDescent="0.2">
      <c r="A82" s="112"/>
      <c r="B82" s="338"/>
      <c r="C82" s="170"/>
    </row>
    <row r="83" spans="1:3" s="138" customFormat="1" ht="20.100000000000001" customHeight="1" x14ac:dyDescent="0.2">
      <c r="A83" s="112"/>
      <c r="B83" s="338"/>
      <c r="C83" s="170"/>
    </row>
    <row r="84" spans="1:3" s="138" customFormat="1" ht="20.100000000000001" customHeight="1" x14ac:dyDescent="0.2">
      <c r="A84" s="112"/>
      <c r="B84" s="338"/>
      <c r="C84" s="170"/>
    </row>
    <row r="85" spans="1:3" s="138" customFormat="1" ht="20.100000000000001" customHeight="1" x14ac:dyDescent="0.2">
      <c r="A85" s="112"/>
      <c r="B85" s="338"/>
      <c r="C85" s="170"/>
    </row>
    <row r="86" spans="1:3" s="138" customFormat="1" ht="20.100000000000001" customHeight="1" x14ac:dyDescent="0.2">
      <c r="A86" s="112"/>
      <c r="B86" s="338"/>
      <c r="C86" s="170"/>
    </row>
    <row r="87" spans="1:3" s="138" customFormat="1" ht="20.100000000000001" customHeight="1" x14ac:dyDescent="0.2">
      <c r="A87" s="112"/>
      <c r="B87" s="338"/>
      <c r="C87" s="170"/>
    </row>
    <row r="88" spans="1:3" s="138" customFormat="1" ht="20.100000000000001" customHeight="1" x14ac:dyDescent="0.2">
      <c r="A88" s="112"/>
      <c r="B88" s="338"/>
      <c r="C88" s="170"/>
    </row>
    <row r="89" spans="1:3" s="138" customFormat="1" ht="20.100000000000001" customHeight="1" x14ac:dyDescent="0.2">
      <c r="A89" s="112"/>
      <c r="B89" s="338"/>
      <c r="C89" s="170"/>
    </row>
    <row r="90" spans="1:3" s="138" customFormat="1" ht="20.100000000000001" customHeight="1" x14ac:dyDescent="0.2">
      <c r="A90" s="112"/>
      <c r="B90" s="338"/>
      <c r="C90" s="170"/>
    </row>
    <row r="91" spans="1:3" s="138" customFormat="1" ht="20.100000000000001" customHeight="1" x14ac:dyDescent="0.2">
      <c r="A91" s="112"/>
      <c r="B91" s="338"/>
      <c r="C91" s="170"/>
    </row>
    <row r="92" spans="1:3" s="138" customFormat="1" ht="20.100000000000001" customHeight="1" x14ac:dyDescent="0.2">
      <c r="A92" s="112"/>
      <c r="B92" s="338"/>
      <c r="C92" s="170"/>
    </row>
    <row r="93" spans="1:3" s="138" customFormat="1" ht="20.100000000000001" customHeight="1" x14ac:dyDescent="0.2">
      <c r="A93" s="112"/>
      <c r="B93" s="338"/>
      <c r="C93" s="170"/>
    </row>
    <row r="94" spans="1:3" s="138" customFormat="1" ht="20.100000000000001" customHeight="1" x14ac:dyDescent="0.2">
      <c r="A94" s="112"/>
      <c r="B94" s="338"/>
      <c r="C94" s="170"/>
    </row>
    <row r="95" spans="1:3" s="138" customFormat="1" ht="20.100000000000001" customHeight="1" x14ac:dyDescent="0.2">
      <c r="A95" s="112"/>
      <c r="B95" s="338"/>
      <c r="C95" s="170"/>
    </row>
    <row r="96" spans="1:3" s="138" customFormat="1" ht="20.100000000000001" customHeight="1" x14ac:dyDescent="0.2">
      <c r="A96" s="112"/>
      <c r="B96" s="338"/>
      <c r="C96" s="170"/>
    </row>
    <row r="97" spans="1:3" s="138" customFormat="1" ht="20.100000000000001" customHeight="1" x14ac:dyDescent="0.2">
      <c r="A97" s="112"/>
      <c r="B97" s="338"/>
      <c r="C97" s="170"/>
    </row>
    <row r="98" spans="1:3" s="138" customFormat="1" ht="20.100000000000001" customHeight="1" x14ac:dyDescent="0.2">
      <c r="A98" s="112"/>
      <c r="B98" s="338"/>
      <c r="C98" s="170"/>
    </row>
    <row r="99" spans="1:3" s="138" customFormat="1" ht="20.100000000000001" customHeight="1" x14ac:dyDescent="0.2">
      <c r="A99" s="112"/>
      <c r="B99" s="338"/>
      <c r="C99" s="170"/>
    </row>
    <row r="100" spans="1:3" s="138" customFormat="1" ht="20.100000000000001" customHeight="1" x14ac:dyDescent="0.2">
      <c r="A100" s="112"/>
      <c r="B100" s="338"/>
      <c r="C100" s="170"/>
    </row>
    <row r="101" spans="1:3" s="138" customFormat="1" ht="20.100000000000001" customHeight="1" x14ac:dyDescent="0.2">
      <c r="A101" s="112"/>
      <c r="B101" s="338"/>
      <c r="C101" s="170"/>
    </row>
    <row r="102" spans="1:3" s="138" customFormat="1" ht="20.100000000000001" customHeight="1" x14ac:dyDescent="0.2">
      <c r="A102" s="112"/>
      <c r="B102" s="338"/>
      <c r="C102" s="170"/>
    </row>
    <row r="103" spans="1:3" s="138" customFormat="1" ht="20.100000000000001" customHeight="1" x14ac:dyDescent="0.2">
      <c r="A103" s="112"/>
      <c r="B103" s="338"/>
      <c r="C103" s="170"/>
    </row>
    <row r="104" spans="1:3" s="138" customFormat="1" ht="20.100000000000001" customHeight="1" x14ac:dyDescent="0.2">
      <c r="A104" s="112"/>
      <c r="B104" s="338"/>
      <c r="C104" s="170"/>
    </row>
    <row r="105" spans="1:3" s="138" customFormat="1" ht="20.100000000000001" customHeight="1" x14ac:dyDescent="0.2">
      <c r="A105" s="112"/>
      <c r="B105" s="338"/>
      <c r="C105" s="170"/>
    </row>
    <row r="106" spans="1:3" s="138" customFormat="1" ht="20.100000000000001" customHeight="1" x14ac:dyDescent="0.2">
      <c r="A106" s="112"/>
      <c r="B106" s="338"/>
      <c r="C106" s="170"/>
    </row>
    <row r="107" spans="1:3" s="138" customFormat="1" ht="20.100000000000001" customHeight="1" x14ac:dyDescent="0.2">
      <c r="A107" s="112"/>
      <c r="B107" s="338"/>
      <c r="C107" s="170"/>
    </row>
    <row r="108" spans="1:3" s="138" customFormat="1" ht="20.100000000000001" customHeight="1" x14ac:dyDescent="0.2">
      <c r="A108" s="112"/>
      <c r="B108" s="338"/>
      <c r="C108" s="170"/>
    </row>
    <row r="109" spans="1:3" s="138" customFormat="1" ht="20.100000000000001" customHeight="1" x14ac:dyDescent="0.2">
      <c r="A109" s="112"/>
      <c r="B109" s="338"/>
      <c r="C109" s="170"/>
    </row>
    <row r="110" spans="1:3" s="138" customFormat="1" ht="20.100000000000001" customHeight="1" x14ac:dyDescent="0.2">
      <c r="A110" s="112"/>
      <c r="B110" s="338"/>
      <c r="C110" s="170"/>
    </row>
    <row r="111" spans="1:3" s="138" customFormat="1" ht="20.100000000000001" customHeight="1" x14ac:dyDescent="0.2">
      <c r="A111" s="112"/>
      <c r="B111" s="338"/>
      <c r="C111" s="170"/>
    </row>
    <row r="112" spans="1:3" s="138" customFormat="1" ht="20.100000000000001" customHeight="1" x14ac:dyDescent="0.2">
      <c r="A112" s="112"/>
      <c r="B112" s="338"/>
      <c r="C112" s="170"/>
    </row>
    <row r="113" spans="1:3" s="138" customFormat="1" ht="20.100000000000001" customHeight="1" x14ac:dyDescent="0.2">
      <c r="A113" s="112"/>
      <c r="B113" s="338"/>
      <c r="C113" s="170"/>
    </row>
    <row r="114" spans="1:3" s="138" customFormat="1" ht="20.100000000000001" customHeight="1" x14ac:dyDescent="0.2">
      <c r="A114" s="112"/>
      <c r="B114" s="338"/>
      <c r="C114" s="170"/>
    </row>
    <row r="115" spans="1:3" s="138" customFormat="1" ht="20.100000000000001" customHeight="1" x14ac:dyDescent="0.2">
      <c r="A115" s="112"/>
      <c r="B115" s="338"/>
      <c r="C115" s="170"/>
    </row>
    <row r="116" spans="1:3" s="138" customFormat="1" ht="20.100000000000001" customHeight="1" x14ac:dyDescent="0.2">
      <c r="A116" s="112"/>
      <c r="B116" s="338"/>
      <c r="C116" s="170"/>
    </row>
    <row r="117" spans="1:3" s="138" customFormat="1" ht="20.100000000000001" customHeight="1" x14ac:dyDescent="0.2">
      <c r="A117" s="112"/>
      <c r="B117" s="338"/>
      <c r="C117" s="170"/>
    </row>
    <row r="118" spans="1:3" s="138" customFormat="1" ht="20.100000000000001" customHeight="1" x14ac:dyDescent="0.2">
      <c r="A118" s="112"/>
      <c r="B118" s="338"/>
      <c r="C118" s="170"/>
    </row>
    <row r="119" spans="1:3" s="138" customFormat="1" ht="20.100000000000001" customHeight="1" x14ac:dyDescent="0.2">
      <c r="A119" s="112"/>
      <c r="B119" s="338"/>
      <c r="C119" s="170"/>
    </row>
    <row r="120" spans="1:3" s="138" customFormat="1" ht="20.100000000000001" customHeight="1" x14ac:dyDescent="0.2">
      <c r="A120" s="112"/>
      <c r="B120" s="338"/>
      <c r="C120" s="170"/>
    </row>
    <row r="121" spans="1:3" s="138" customFormat="1" ht="20.100000000000001" customHeight="1" x14ac:dyDescent="0.2">
      <c r="A121" s="112"/>
      <c r="B121" s="338"/>
      <c r="C121" s="170"/>
    </row>
    <row r="122" spans="1:3" s="138" customFormat="1" ht="20.100000000000001" customHeight="1" x14ac:dyDescent="0.2">
      <c r="A122" s="112"/>
      <c r="B122" s="338"/>
      <c r="C122" s="170"/>
    </row>
    <row r="123" spans="1:3" s="138" customFormat="1" ht="20.100000000000001" customHeight="1" x14ac:dyDescent="0.2">
      <c r="A123" s="112"/>
      <c r="B123" s="338"/>
      <c r="C123" s="170"/>
    </row>
    <row r="124" spans="1:3" s="138" customFormat="1" ht="20.100000000000001" customHeight="1" x14ac:dyDescent="0.2">
      <c r="A124" s="112"/>
      <c r="B124" s="338"/>
      <c r="C124" s="170"/>
    </row>
    <row r="125" spans="1:3" s="138" customFormat="1" ht="20.100000000000001" customHeight="1" x14ac:dyDescent="0.2">
      <c r="A125" s="112"/>
      <c r="B125" s="338"/>
      <c r="C125" s="170"/>
    </row>
    <row r="126" spans="1:3" s="138" customFormat="1" ht="20.100000000000001" customHeight="1" x14ac:dyDescent="0.2">
      <c r="A126" s="112"/>
      <c r="B126" s="338"/>
      <c r="C126" s="170"/>
    </row>
    <row r="127" spans="1:3" s="138" customFormat="1" ht="20.100000000000001" customHeight="1" x14ac:dyDescent="0.2">
      <c r="A127" s="112"/>
      <c r="B127" s="338"/>
      <c r="C127" s="170"/>
    </row>
    <row r="128" spans="1:3" s="138" customFormat="1" ht="20.100000000000001" customHeight="1" x14ac:dyDescent="0.2">
      <c r="A128" s="112"/>
      <c r="B128" s="338"/>
      <c r="C128" s="170"/>
    </row>
    <row r="129" spans="1:3" s="138" customFormat="1" ht="20.100000000000001" customHeight="1" x14ac:dyDescent="0.2">
      <c r="A129" s="112"/>
      <c r="B129" s="338"/>
      <c r="C129" s="170"/>
    </row>
    <row r="130" spans="1:3" s="138" customFormat="1" ht="20.100000000000001" customHeight="1" x14ac:dyDescent="0.2">
      <c r="A130" s="112"/>
      <c r="B130" s="338"/>
      <c r="C130" s="170"/>
    </row>
    <row r="131" spans="1:3" s="138" customFormat="1" ht="20.100000000000001" customHeight="1" x14ac:dyDescent="0.2">
      <c r="A131" s="112"/>
      <c r="B131" s="338"/>
      <c r="C131" s="170"/>
    </row>
    <row r="132" spans="1:3" s="138" customFormat="1" ht="20.100000000000001" customHeight="1" x14ac:dyDescent="0.2">
      <c r="A132" s="112"/>
      <c r="B132" s="338"/>
      <c r="C132" s="170"/>
    </row>
    <row r="133" spans="1:3" s="138" customFormat="1" ht="20.100000000000001" customHeight="1" x14ac:dyDescent="0.2">
      <c r="A133" s="112"/>
      <c r="B133" s="338"/>
      <c r="C133" s="170"/>
    </row>
    <row r="134" spans="1:3" s="138" customFormat="1" ht="20.100000000000001" customHeight="1" x14ac:dyDescent="0.2">
      <c r="A134" s="112"/>
      <c r="B134" s="338"/>
      <c r="C134" s="170"/>
    </row>
    <row r="135" spans="1:3" s="138" customFormat="1" ht="20.100000000000001" customHeight="1" x14ac:dyDescent="0.2">
      <c r="A135" s="112"/>
      <c r="B135" s="338"/>
      <c r="C135" s="170"/>
    </row>
    <row r="136" spans="1:3" s="138" customFormat="1" ht="20.100000000000001" customHeight="1" x14ac:dyDescent="0.2">
      <c r="A136" s="112"/>
      <c r="B136" s="338"/>
      <c r="C136" s="170"/>
    </row>
    <row r="137" spans="1:3" s="138" customFormat="1" ht="20.100000000000001" customHeight="1" x14ac:dyDescent="0.2">
      <c r="A137" s="112"/>
      <c r="B137" s="338"/>
      <c r="C137" s="170"/>
    </row>
    <row r="138" spans="1:3" s="138" customFormat="1" ht="20.100000000000001" customHeight="1" x14ac:dyDescent="0.2">
      <c r="A138" s="112"/>
      <c r="B138" s="338"/>
      <c r="C138" s="170"/>
    </row>
    <row r="139" spans="1:3" s="138" customFormat="1" ht="20.100000000000001" customHeight="1" x14ac:dyDescent="0.2">
      <c r="A139" s="112"/>
      <c r="B139" s="338"/>
      <c r="C139" s="170"/>
    </row>
    <row r="140" spans="1:3" s="138" customFormat="1" ht="20.100000000000001" customHeight="1" x14ac:dyDescent="0.2">
      <c r="A140" s="112"/>
      <c r="B140" s="338"/>
      <c r="C140" s="170"/>
    </row>
    <row r="141" spans="1:3" s="138" customFormat="1" ht="20.100000000000001" customHeight="1" x14ac:dyDescent="0.2">
      <c r="A141" s="112"/>
      <c r="B141" s="338"/>
      <c r="C141" s="170"/>
    </row>
    <row r="142" spans="1:3" s="138" customFormat="1" ht="20.100000000000001" customHeight="1" x14ac:dyDescent="0.2">
      <c r="A142" s="112"/>
      <c r="B142" s="338"/>
      <c r="C142" s="170"/>
    </row>
    <row r="143" spans="1:3" s="138" customFormat="1" ht="20.100000000000001" customHeight="1" x14ac:dyDescent="0.2">
      <c r="A143" s="112"/>
      <c r="B143" s="338"/>
      <c r="C143" s="170"/>
    </row>
    <row r="144" spans="1:3" s="138" customFormat="1" ht="20.100000000000001" customHeight="1" x14ac:dyDescent="0.2">
      <c r="A144" s="112"/>
      <c r="B144" s="338"/>
      <c r="C144" s="170"/>
    </row>
    <row r="145" spans="1:3" s="138" customFormat="1" ht="20.100000000000001" customHeight="1" x14ac:dyDescent="0.2">
      <c r="A145" s="112"/>
      <c r="B145" s="338"/>
      <c r="C145" s="170"/>
    </row>
    <row r="146" spans="1:3" s="138" customFormat="1" ht="20.100000000000001" customHeight="1" x14ac:dyDescent="0.2">
      <c r="A146" s="112"/>
      <c r="B146" s="338"/>
      <c r="C146" s="170"/>
    </row>
    <row r="147" spans="1:3" s="138" customFormat="1" ht="20.100000000000001" customHeight="1" x14ac:dyDescent="0.2">
      <c r="A147" s="112"/>
      <c r="B147" s="338"/>
      <c r="C147" s="170"/>
    </row>
    <row r="148" spans="1:3" s="138" customFormat="1" ht="20.100000000000001" customHeight="1" x14ac:dyDescent="0.2">
      <c r="A148" s="112"/>
      <c r="B148" s="338"/>
      <c r="C148" s="170"/>
    </row>
    <row r="149" spans="1:3" s="138" customFormat="1" ht="20.100000000000001" customHeight="1" x14ac:dyDescent="0.2">
      <c r="A149" s="112"/>
      <c r="B149" s="338"/>
      <c r="C149" s="170"/>
    </row>
    <row r="150" spans="1:3" s="138" customFormat="1" ht="20.100000000000001" customHeight="1" x14ac:dyDescent="0.2">
      <c r="A150" s="112"/>
      <c r="B150" s="338"/>
      <c r="C150" s="170"/>
    </row>
    <row r="151" spans="1:3" s="138" customFormat="1" ht="20.100000000000001" customHeight="1" x14ac:dyDescent="0.2">
      <c r="A151" s="112"/>
      <c r="B151" s="338"/>
      <c r="C151" s="170"/>
    </row>
    <row r="152" spans="1:3" s="138" customFormat="1" ht="20.100000000000001" customHeight="1" x14ac:dyDescent="0.2">
      <c r="A152" s="112"/>
      <c r="B152" s="338"/>
      <c r="C152" s="170"/>
    </row>
    <row r="153" spans="1:3" s="138" customFormat="1" ht="20.100000000000001" customHeight="1" x14ac:dyDescent="0.2">
      <c r="A153" s="112"/>
      <c r="B153" s="338"/>
      <c r="C153" s="170"/>
    </row>
    <row r="154" spans="1:3" s="138" customFormat="1" ht="20.100000000000001" customHeight="1" x14ac:dyDescent="0.2">
      <c r="A154" s="112"/>
      <c r="B154" s="338"/>
      <c r="C154" s="170"/>
    </row>
    <row r="155" spans="1:3" s="138" customFormat="1" ht="20.100000000000001" customHeight="1" x14ac:dyDescent="0.2">
      <c r="A155" s="112"/>
      <c r="B155" s="338"/>
      <c r="C155" s="170"/>
    </row>
    <row r="156" spans="1:3" s="138" customFormat="1" ht="20.100000000000001" customHeight="1" x14ac:dyDescent="0.2">
      <c r="A156" s="112"/>
      <c r="B156" s="338"/>
      <c r="C156" s="170"/>
    </row>
    <row r="157" spans="1:3" s="138" customFormat="1" ht="20.100000000000001" customHeight="1" x14ac:dyDescent="0.2">
      <c r="A157" s="112"/>
      <c r="B157" s="338"/>
      <c r="C157" s="170"/>
    </row>
    <row r="158" spans="1:3" s="138" customFormat="1" ht="20.100000000000001" customHeight="1" x14ac:dyDescent="0.2">
      <c r="A158" s="112"/>
      <c r="B158" s="338"/>
      <c r="C158" s="170"/>
    </row>
    <row r="159" spans="1:3" s="138" customFormat="1" ht="20.100000000000001" customHeight="1" x14ac:dyDescent="0.2">
      <c r="A159" s="112"/>
      <c r="B159" s="338"/>
      <c r="C159" s="170"/>
    </row>
    <row r="160" spans="1:3" s="138" customFormat="1" ht="20.100000000000001" customHeight="1" x14ac:dyDescent="0.2">
      <c r="A160" s="112"/>
      <c r="B160" s="338"/>
      <c r="C160" s="170"/>
    </row>
    <row r="161" spans="1:3" s="138" customFormat="1" ht="20.100000000000001" customHeight="1" x14ac:dyDescent="0.2">
      <c r="A161" s="112"/>
      <c r="B161" s="338"/>
      <c r="C161" s="170"/>
    </row>
    <row r="162" spans="1:3" s="138" customFormat="1" ht="20.100000000000001" customHeight="1" x14ac:dyDescent="0.2">
      <c r="A162" s="112"/>
      <c r="B162" s="338"/>
      <c r="C162" s="170"/>
    </row>
    <row r="163" spans="1:3" s="138" customFormat="1" ht="20.100000000000001" customHeight="1" x14ac:dyDescent="0.2">
      <c r="A163" s="112"/>
      <c r="B163" s="338"/>
      <c r="C163" s="170"/>
    </row>
    <row r="164" spans="1:3" s="138" customFormat="1" ht="20.100000000000001" customHeight="1" x14ac:dyDescent="0.2">
      <c r="A164" s="112"/>
      <c r="B164" s="338"/>
      <c r="C164" s="170"/>
    </row>
    <row r="165" spans="1:3" s="138" customFormat="1" ht="20.100000000000001" customHeight="1" x14ac:dyDescent="0.2">
      <c r="A165" s="112"/>
      <c r="B165" s="338"/>
      <c r="C165" s="170"/>
    </row>
    <row r="166" spans="1:3" s="138" customFormat="1" ht="20.100000000000001" customHeight="1" x14ac:dyDescent="0.2">
      <c r="A166" s="112"/>
      <c r="B166" s="338"/>
      <c r="C166" s="170"/>
    </row>
    <row r="167" spans="1:3" s="138" customFormat="1" ht="20.100000000000001" customHeight="1" x14ac:dyDescent="0.2">
      <c r="A167" s="112"/>
      <c r="B167" s="338"/>
      <c r="C167" s="170"/>
    </row>
    <row r="168" spans="1:3" s="138" customFormat="1" ht="20.100000000000001" customHeight="1" x14ac:dyDescent="0.2">
      <c r="A168" s="112"/>
      <c r="B168" s="338"/>
      <c r="C168" s="170"/>
    </row>
    <row r="169" spans="1:3" s="138" customFormat="1" ht="20.100000000000001" customHeight="1" x14ac:dyDescent="0.2">
      <c r="A169" s="112"/>
      <c r="B169" s="338"/>
      <c r="C169" s="170"/>
    </row>
    <row r="170" spans="1:3" s="138" customFormat="1" ht="20.100000000000001" customHeight="1" x14ac:dyDescent="0.2">
      <c r="A170" s="112"/>
      <c r="B170" s="338"/>
      <c r="C170" s="170"/>
    </row>
    <row r="171" spans="1:3" s="138" customFormat="1" ht="20.100000000000001" customHeight="1" x14ac:dyDescent="0.2">
      <c r="A171" s="112"/>
      <c r="B171" s="338"/>
      <c r="C171" s="170"/>
    </row>
    <row r="172" spans="1:3" s="138" customFormat="1" ht="20.100000000000001" customHeight="1" x14ac:dyDescent="0.2">
      <c r="A172" s="112"/>
      <c r="B172" s="338"/>
      <c r="C172" s="170"/>
    </row>
    <row r="173" spans="1:3" s="138" customFormat="1" ht="20.100000000000001" customHeight="1" x14ac:dyDescent="0.2">
      <c r="A173" s="112"/>
      <c r="B173" s="338"/>
      <c r="C173" s="170"/>
    </row>
    <row r="174" spans="1:3" s="138" customFormat="1" ht="20.100000000000001" customHeight="1" x14ac:dyDescent="0.2">
      <c r="A174" s="112"/>
      <c r="B174" s="338"/>
      <c r="C174" s="170"/>
    </row>
    <row r="175" spans="1:3" s="138" customFormat="1" ht="20.100000000000001" customHeight="1" x14ac:dyDescent="0.2">
      <c r="A175" s="112"/>
      <c r="B175" s="338"/>
      <c r="C175" s="170"/>
    </row>
    <row r="176" spans="1:3" s="138" customFormat="1" ht="20.100000000000001" customHeight="1" x14ac:dyDescent="0.2">
      <c r="A176" s="112"/>
      <c r="B176" s="338"/>
      <c r="C176" s="170"/>
    </row>
    <row r="177" spans="1:3" s="138" customFormat="1" ht="20.100000000000001" customHeight="1" x14ac:dyDescent="0.2">
      <c r="A177" s="112"/>
      <c r="B177" s="338"/>
      <c r="C177" s="170"/>
    </row>
    <row r="178" spans="1:3" s="138" customFormat="1" ht="20.100000000000001" customHeight="1" x14ac:dyDescent="0.2">
      <c r="A178" s="112"/>
      <c r="B178" s="338"/>
      <c r="C178" s="170"/>
    </row>
    <row r="179" spans="1:3" s="138" customFormat="1" ht="20.100000000000001" customHeight="1" x14ac:dyDescent="0.2">
      <c r="A179" s="112"/>
      <c r="B179" s="338"/>
      <c r="C179" s="170"/>
    </row>
    <row r="180" spans="1:3" s="138" customFormat="1" ht="20.100000000000001" customHeight="1" x14ac:dyDescent="0.2">
      <c r="A180" s="112"/>
      <c r="B180" s="338"/>
      <c r="C180" s="170"/>
    </row>
    <row r="181" spans="1:3" s="138" customFormat="1" ht="20.100000000000001" customHeight="1" x14ac:dyDescent="0.2">
      <c r="A181" s="112"/>
      <c r="B181" s="338"/>
      <c r="C181" s="170"/>
    </row>
    <row r="182" spans="1:3" s="138" customFormat="1" ht="20.100000000000001" customHeight="1" x14ac:dyDescent="0.2">
      <c r="A182" s="112"/>
      <c r="B182" s="338"/>
      <c r="C182" s="170"/>
    </row>
    <row r="183" spans="1:3" s="138" customFormat="1" ht="20.100000000000001" customHeight="1" x14ac:dyDescent="0.2">
      <c r="A183" s="112"/>
      <c r="B183" s="338"/>
      <c r="C183" s="170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&amp;C&amp;"-,Bold"&amp;14Grants and Intellectual Property</oddHeader>
    <oddFooter>&amp;C6</oddFooter>
  </headerFooter>
  <colBreaks count="1" manualBreakCount="1">
    <brk id="4" max="1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tabSelected="1" view="pageLayout" zoomScaleNormal="100" workbookViewId="0">
      <selection activeCell="B36" sqref="B36"/>
    </sheetView>
  </sheetViews>
  <sheetFormatPr defaultColWidth="9.28515625" defaultRowHeight="20.100000000000001" customHeight="1" x14ac:dyDescent="0.2"/>
  <cols>
    <col min="1" max="1" width="42.42578125" style="305" customWidth="1"/>
    <col min="2" max="2" width="13.85546875" style="291" customWidth="1"/>
    <col min="3" max="3" width="30.28515625" style="138" customWidth="1"/>
    <col min="4" max="4" width="7.5703125" style="112" customWidth="1"/>
    <col min="5" max="5" width="6.5703125" style="365" customWidth="1"/>
    <col min="6" max="6" width="11" style="344" customWidth="1"/>
    <col min="7" max="16384" width="9.28515625" style="112"/>
  </cols>
  <sheetData>
    <row r="1" spans="1:7" s="108" customFormat="1" ht="20.100000000000001" customHeight="1" x14ac:dyDescent="0.25">
      <c r="A1" s="476" t="s">
        <v>299</v>
      </c>
      <c r="B1" s="340"/>
      <c r="C1" s="341"/>
      <c r="D1" s="342"/>
      <c r="E1" s="343"/>
      <c r="F1" s="344"/>
    </row>
    <row r="2" spans="1:7" s="108" customFormat="1" ht="13.9" customHeight="1" x14ac:dyDescent="0.25">
      <c r="A2" s="142" t="s">
        <v>300</v>
      </c>
      <c r="B2" s="340"/>
      <c r="C2" s="341"/>
      <c r="D2" s="342"/>
      <c r="E2" s="343"/>
      <c r="F2" s="344"/>
    </row>
    <row r="3" spans="1:7" ht="28.15" customHeight="1" x14ac:dyDescent="0.25">
      <c r="A3" s="270"/>
      <c r="B3" s="345" t="s">
        <v>5</v>
      </c>
      <c r="C3" s="273" t="s">
        <v>0</v>
      </c>
      <c r="D3" s="346" t="s">
        <v>298</v>
      </c>
      <c r="E3" s="347" t="s">
        <v>55</v>
      </c>
      <c r="F3" s="348"/>
    </row>
    <row r="4" spans="1:7" ht="13.5" customHeight="1" x14ac:dyDescent="0.25">
      <c r="A4" s="349" t="s">
        <v>1</v>
      </c>
      <c r="B4" s="26">
        <v>0</v>
      </c>
      <c r="C4" s="4"/>
      <c r="D4" s="81">
        <v>0</v>
      </c>
      <c r="E4" s="350" t="s">
        <v>301</v>
      </c>
      <c r="F4" s="351"/>
    </row>
    <row r="5" spans="1:7" ht="13.5" customHeight="1" x14ac:dyDescent="0.25">
      <c r="A5" s="352"/>
      <c r="B5" s="353" t="s">
        <v>156</v>
      </c>
      <c r="C5" s="28"/>
      <c r="D5" s="29"/>
      <c r="E5" s="354"/>
    </row>
    <row r="6" spans="1:7" ht="13.5" customHeight="1" x14ac:dyDescent="0.25">
      <c r="A6" s="355"/>
      <c r="B6" s="356"/>
      <c r="C6" s="30"/>
      <c r="D6" s="29"/>
      <c r="E6" s="357"/>
    </row>
    <row r="7" spans="1:7" ht="13.5" customHeight="1" x14ac:dyDescent="0.25">
      <c r="A7" s="355"/>
      <c r="B7" s="356"/>
      <c r="C7" s="30"/>
      <c r="D7" s="29"/>
      <c r="E7" s="357"/>
    </row>
    <row r="8" spans="1:7" ht="13.5" customHeight="1" x14ac:dyDescent="0.25">
      <c r="A8" s="177"/>
      <c r="B8" s="356"/>
      <c r="C8" s="30"/>
      <c r="D8" s="29"/>
      <c r="E8" s="347"/>
    </row>
    <row r="9" spans="1:7" ht="13.5" customHeight="1" x14ac:dyDescent="0.25">
      <c r="A9" s="358" t="s">
        <v>2</v>
      </c>
      <c r="B9" s="73">
        <v>0</v>
      </c>
      <c r="C9" s="74"/>
      <c r="D9" s="82">
        <v>0</v>
      </c>
      <c r="E9" s="350" t="s">
        <v>302</v>
      </c>
      <c r="F9" s="351"/>
      <c r="G9" s="359"/>
    </row>
    <row r="10" spans="1:7" ht="13.5" customHeight="1" x14ac:dyDescent="0.25">
      <c r="A10" s="360"/>
      <c r="B10" s="361" t="s">
        <v>157</v>
      </c>
      <c r="C10" s="78"/>
      <c r="D10" s="79"/>
      <c r="E10" s="354"/>
    </row>
    <row r="11" spans="1:7" ht="13.5" customHeight="1" x14ac:dyDescent="0.25">
      <c r="A11" s="362"/>
      <c r="B11" s="279"/>
      <c r="C11" s="80"/>
      <c r="D11" s="79"/>
      <c r="E11" s="357"/>
    </row>
    <row r="12" spans="1:7" ht="13.5" customHeight="1" x14ac:dyDescent="0.25">
      <c r="A12" s="362"/>
      <c r="B12" s="279"/>
      <c r="C12" s="80"/>
      <c r="D12" s="79"/>
      <c r="E12" s="357"/>
    </row>
    <row r="13" spans="1:7" ht="13.5" customHeight="1" x14ac:dyDescent="0.25">
      <c r="A13" s="363"/>
      <c r="B13" s="279"/>
      <c r="C13" s="80"/>
      <c r="D13" s="79"/>
      <c r="E13" s="347"/>
    </row>
    <row r="14" spans="1:7" ht="13.5" customHeight="1" x14ac:dyDescent="0.25">
      <c r="A14" s="349" t="s">
        <v>177</v>
      </c>
      <c r="B14" s="26">
        <v>0</v>
      </c>
      <c r="C14" s="4"/>
      <c r="D14" s="81">
        <v>0</v>
      </c>
      <c r="E14" s="350" t="s">
        <v>302</v>
      </c>
      <c r="F14" s="351"/>
    </row>
    <row r="15" spans="1:7" ht="13.5" customHeight="1" x14ac:dyDescent="0.25">
      <c r="A15" s="352"/>
      <c r="B15" s="353" t="s">
        <v>158</v>
      </c>
      <c r="C15" s="28"/>
      <c r="D15" s="29"/>
      <c r="E15" s="354"/>
    </row>
    <row r="16" spans="1:7" ht="13.5" customHeight="1" x14ac:dyDescent="0.25">
      <c r="A16" s="355"/>
      <c r="B16" s="356"/>
      <c r="C16" s="30"/>
      <c r="D16" s="29"/>
      <c r="E16" s="357"/>
    </row>
    <row r="17" spans="1:8" ht="13.5" customHeight="1" x14ac:dyDescent="0.25">
      <c r="A17" s="177"/>
      <c r="B17" s="356"/>
      <c r="C17" s="30"/>
      <c r="D17" s="29"/>
      <c r="E17" s="347"/>
    </row>
    <row r="18" spans="1:8" ht="13.5" customHeight="1" x14ac:dyDescent="0.25">
      <c r="A18" s="358" t="s">
        <v>3</v>
      </c>
      <c r="B18" s="73">
        <v>0</v>
      </c>
      <c r="C18" s="74"/>
      <c r="D18" s="82">
        <v>0</v>
      </c>
      <c r="E18" s="350" t="s">
        <v>303</v>
      </c>
      <c r="F18" s="351"/>
    </row>
    <row r="19" spans="1:8" ht="13.5" customHeight="1" x14ac:dyDescent="0.25">
      <c r="A19" s="360"/>
      <c r="B19" s="361" t="s">
        <v>159</v>
      </c>
      <c r="C19" s="78"/>
      <c r="D19" s="79"/>
      <c r="E19" s="354"/>
    </row>
    <row r="20" spans="1:8" ht="13.5" customHeight="1" x14ac:dyDescent="0.25">
      <c r="A20" s="362"/>
      <c r="B20" s="279"/>
      <c r="C20" s="80"/>
      <c r="D20" s="79"/>
      <c r="E20" s="357"/>
    </row>
    <row r="21" spans="1:8" ht="13.5" customHeight="1" x14ac:dyDescent="0.25">
      <c r="A21" s="363"/>
      <c r="B21" s="279"/>
      <c r="C21" s="80"/>
      <c r="D21" s="79"/>
      <c r="E21" s="347"/>
    </row>
    <row r="22" spans="1:8" ht="13.5" customHeight="1" x14ac:dyDescent="0.25">
      <c r="A22" s="349" t="s">
        <v>4</v>
      </c>
      <c r="B22" s="26">
        <v>0</v>
      </c>
      <c r="C22" s="4"/>
      <c r="D22" s="81">
        <v>0</v>
      </c>
      <c r="E22" s="350" t="s">
        <v>304</v>
      </c>
      <c r="F22" s="351"/>
    </row>
    <row r="23" spans="1:8" ht="13.5" customHeight="1" x14ac:dyDescent="0.25">
      <c r="A23" s="352"/>
      <c r="B23" s="353" t="s">
        <v>160</v>
      </c>
      <c r="C23" s="28"/>
      <c r="D23" s="29"/>
      <c r="E23" s="354"/>
    </row>
    <row r="24" spans="1:8" ht="13.5" customHeight="1" x14ac:dyDescent="0.25">
      <c r="A24" s="355"/>
      <c r="B24" s="356"/>
      <c r="C24" s="30"/>
      <c r="D24" s="29"/>
      <c r="E24" s="357"/>
    </row>
    <row r="25" spans="1:8" ht="13.5" customHeight="1" x14ac:dyDescent="0.25">
      <c r="A25" s="355"/>
      <c r="B25" s="356"/>
      <c r="C25" s="30"/>
      <c r="D25" s="29"/>
      <c r="E25" s="357"/>
    </row>
    <row r="26" spans="1:8" ht="19.899999999999999" customHeight="1" x14ac:dyDescent="0.25">
      <c r="A26" s="177"/>
      <c r="B26" s="364" t="s">
        <v>5</v>
      </c>
      <c r="C26" s="273" t="s">
        <v>0</v>
      </c>
      <c r="D26" s="346"/>
    </row>
    <row r="27" spans="1:8" ht="27.75" customHeight="1" x14ac:dyDescent="0.25">
      <c r="A27" s="366" t="s">
        <v>176</v>
      </c>
      <c r="B27" s="73">
        <v>0</v>
      </c>
      <c r="C27" s="74"/>
      <c r="D27" s="346"/>
      <c r="H27" s="359"/>
    </row>
    <row r="28" spans="1:8" ht="13.9" customHeight="1" x14ac:dyDescent="0.25">
      <c r="A28" s="360"/>
      <c r="B28" s="367" t="s">
        <v>156</v>
      </c>
      <c r="C28" s="78"/>
      <c r="D28" s="346"/>
    </row>
    <row r="29" spans="1:8" ht="25.9" customHeight="1" x14ac:dyDescent="0.25">
      <c r="A29" s="368" t="s">
        <v>178</v>
      </c>
      <c r="B29" s="68">
        <v>0</v>
      </c>
      <c r="C29" s="87"/>
      <c r="D29" s="346"/>
    </row>
    <row r="30" spans="1:8" ht="13.5" customHeight="1" x14ac:dyDescent="0.25">
      <c r="A30" s="369"/>
      <c r="B30" s="370" t="s">
        <v>157</v>
      </c>
      <c r="C30" s="96"/>
      <c r="D30" s="346"/>
    </row>
    <row r="31" spans="1:8" ht="13.5" customHeight="1" x14ac:dyDescent="0.25">
      <c r="A31" s="371" t="s">
        <v>191</v>
      </c>
      <c r="B31" s="73">
        <v>0</v>
      </c>
      <c r="C31" s="74"/>
      <c r="D31" s="372"/>
    </row>
    <row r="32" spans="1:8" ht="13.5" customHeight="1" x14ac:dyDescent="0.25">
      <c r="A32" s="373"/>
      <c r="B32" s="374" t="s">
        <v>160</v>
      </c>
      <c r="C32" s="74"/>
      <c r="D32" s="372"/>
    </row>
    <row r="33" spans="1:6" ht="13.5" customHeight="1" x14ac:dyDescent="0.25">
      <c r="A33" s="375" t="s">
        <v>198</v>
      </c>
      <c r="B33" s="303">
        <f>B4*50+B9*35+B14*15+B18*30+B22*10+B27*50+B29*35+B31*10</f>
        <v>0</v>
      </c>
      <c r="C33" s="164"/>
      <c r="D33" s="346"/>
    </row>
    <row r="34" spans="1:6" ht="13.5" customHeight="1" x14ac:dyDescent="0.25">
      <c r="A34" s="376"/>
      <c r="B34" s="138"/>
    </row>
    <row r="35" spans="1:6" ht="13.5" customHeight="1" x14ac:dyDescent="0.25">
      <c r="A35" s="375" t="s">
        <v>69</v>
      </c>
      <c r="B35" s="303">
        <f>SUM(D4:D8)*48+SUM(D9:D13)*10+SUM(D14:D17)*10+SUM(D18:D21)*24+SUM(D22:D25)*5</f>
        <v>0</v>
      </c>
      <c r="C35" s="138" t="s">
        <v>192</v>
      </c>
    </row>
    <row r="36" spans="1:6" s="286" customFormat="1" ht="7.15" customHeight="1" x14ac:dyDescent="0.25">
      <c r="A36" s="377"/>
      <c r="B36" s="378"/>
      <c r="C36" s="284"/>
      <c r="E36" s="379"/>
      <c r="F36" s="380"/>
    </row>
    <row r="37" spans="1:6" ht="20.100000000000001" customHeight="1" x14ac:dyDescent="0.2">
      <c r="A37" s="270"/>
      <c r="B37" s="381" t="s">
        <v>19</v>
      </c>
      <c r="C37" s="342" t="s">
        <v>126</v>
      </c>
    </row>
    <row r="38" spans="1:6" s="215" customFormat="1" ht="25.15" customHeight="1" x14ac:dyDescent="0.2">
      <c r="A38" s="382" t="s">
        <v>127</v>
      </c>
      <c r="B38" s="65"/>
      <c r="C38" s="383" t="s">
        <v>161</v>
      </c>
      <c r="D38" s="384"/>
      <c r="E38" s="385"/>
    </row>
    <row r="39" spans="1:6" s="215" customFormat="1" ht="31.9" customHeight="1" x14ac:dyDescent="0.2">
      <c r="A39" s="386" t="s">
        <v>128</v>
      </c>
      <c r="B39" s="65"/>
      <c r="C39" s="383" t="s">
        <v>162</v>
      </c>
      <c r="D39" s="384"/>
      <c r="E39" s="385"/>
    </row>
    <row r="40" spans="1:6" ht="13.15" customHeight="1" x14ac:dyDescent="0.2">
      <c r="A40" s="387" t="s">
        <v>213</v>
      </c>
      <c r="B40" s="388">
        <f>B38*15+B39*10</f>
        <v>0</v>
      </c>
      <c r="C40" s="162"/>
    </row>
    <row r="41" spans="1:6" ht="20.100000000000001" customHeight="1" x14ac:dyDescent="0.2">
      <c r="B41" s="112"/>
      <c r="C41" s="164"/>
    </row>
    <row r="42" spans="1:6" ht="20.100000000000001" customHeight="1" x14ac:dyDescent="0.2">
      <c r="B42" s="112"/>
    </row>
    <row r="43" spans="1:6" ht="20.100000000000001" customHeight="1" x14ac:dyDescent="0.2">
      <c r="B43" s="112"/>
    </row>
    <row r="44" spans="1:6" ht="20.100000000000001" customHeight="1" x14ac:dyDescent="0.2">
      <c r="B44" s="112"/>
    </row>
    <row r="45" spans="1:6" ht="20.100000000000001" customHeight="1" x14ac:dyDescent="0.2">
      <c r="B45" s="112"/>
      <c r="C45" s="138" t="s">
        <v>35</v>
      </c>
    </row>
    <row r="46" spans="1:6" ht="20.100000000000001" customHeight="1" x14ac:dyDescent="0.2">
      <c r="B46" s="112"/>
    </row>
    <row r="47" spans="1:6" ht="20.100000000000001" customHeight="1" x14ac:dyDescent="0.2">
      <c r="B47" s="112"/>
    </row>
    <row r="48" spans="1:6" ht="20.100000000000001" customHeight="1" x14ac:dyDescent="0.2">
      <c r="B48" s="112"/>
    </row>
    <row r="49" spans="2:2" ht="20.100000000000001" customHeight="1" x14ac:dyDescent="0.2">
      <c r="B49" s="112"/>
    </row>
    <row r="50" spans="2:2" ht="20.100000000000001" customHeight="1" x14ac:dyDescent="0.2">
      <c r="B50" s="112"/>
    </row>
    <row r="51" spans="2:2" ht="20.100000000000001" customHeight="1" x14ac:dyDescent="0.2">
      <c r="B51" s="112"/>
    </row>
    <row r="52" spans="2:2" ht="20.100000000000001" customHeight="1" x14ac:dyDescent="0.2">
      <c r="B52" s="112"/>
    </row>
    <row r="53" spans="2:2" ht="20.100000000000001" customHeight="1" x14ac:dyDescent="0.2">
      <c r="B53" s="112"/>
    </row>
    <row r="54" spans="2:2" ht="20.100000000000001" customHeight="1" x14ac:dyDescent="0.2">
      <c r="B54" s="112"/>
    </row>
    <row r="55" spans="2:2" ht="20.100000000000001" customHeight="1" x14ac:dyDescent="0.2">
      <c r="B55" s="112"/>
    </row>
    <row r="56" spans="2:2" ht="20.100000000000001" customHeight="1" x14ac:dyDescent="0.2">
      <c r="B56" s="112"/>
    </row>
    <row r="57" spans="2:2" ht="20.100000000000001" customHeight="1" x14ac:dyDescent="0.2">
      <c r="B57" s="112"/>
    </row>
    <row r="58" spans="2:2" ht="20.100000000000001" customHeight="1" x14ac:dyDescent="0.2">
      <c r="B58" s="112"/>
    </row>
    <row r="59" spans="2:2" ht="20.100000000000001" customHeight="1" x14ac:dyDescent="0.2">
      <c r="B59" s="112"/>
    </row>
    <row r="60" spans="2:2" ht="20.100000000000001" customHeight="1" x14ac:dyDescent="0.2">
      <c r="B60" s="112"/>
    </row>
    <row r="61" spans="2:2" ht="20.100000000000001" customHeight="1" x14ac:dyDescent="0.2">
      <c r="B61" s="112"/>
    </row>
    <row r="62" spans="2:2" ht="20.100000000000001" customHeight="1" x14ac:dyDescent="0.2">
      <c r="B62" s="112"/>
    </row>
    <row r="63" spans="2:2" ht="20.100000000000001" customHeight="1" x14ac:dyDescent="0.2">
      <c r="B63" s="112"/>
    </row>
    <row r="64" spans="2:2" ht="20.100000000000001" customHeight="1" x14ac:dyDescent="0.2">
      <c r="B64" s="112"/>
    </row>
    <row r="65" spans="2:2" ht="20.100000000000001" customHeight="1" x14ac:dyDescent="0.2">
      <c r="B65" s="112"/>
    </row>
    <row r="66" spans="2:2" ht="20.100000000000001" customHeight="1" x14ac:dyDescent="0.2">
      <c r="B66" s="112"/>
    </row>
    <row r="67" spans="2:2" ht="20.100000000000001" customHeight="1" x14ac:dyDescent="0.2">
      <c r="B67" s="112"/>
    </row>
    <row r="68" spans="2:2" ht="20.100000000000001" customHeight="1" x14ac:dyDescent="0.2">
      <c r="B68" s="112"/>
    </row>
    <row r="69" spans="2:2" ht="20.100000000000001" customHeight="1" x14ac:dyDescent="0.2">
      <c r="B69" s="112"/>
    </row>
    <row r="70" spans="2:2" ht="20.100000000000001" customHeight="1" x14ac:dyDescent="0.2">
      <c r="B70" s="112"/>
    </row>
    <row r="71" spans="2:2" ht="20.100000000000001" customHeight="1" x14ac:dyDescent="0.2">
      <c r="B71" s="112"/>
    </row>
    <row r="72" spans="2:2" ht="20.100000000000001" customHeight="1" x14ac:dyDescent="0.2">
      <c r="B72" s="112"/>
    </row>
    <row r="73" spans="2:2" ht="20.100000000000001" customHeight="1" x14ac:dyDescent="0.2">
      <c r="B73" s="112"/>
    </row>
    <row r="74" spans="2:2" ht="20.100000000000001" customHeight="1" x14ac:dyDescent="0.2">
      <c r="B74" s="112"/>
    </row>
    <row r="75" spans="2:2" ht="20.100000000000001" customHeight="1" x14ac:dyDescent="0.2">
      <c r="B75" s="112"/>
    </row>
    <row r="76" spans="2:2" ht="20.100000000000001" customHeight="1" x14ac:dyDescent="0.2">
      <c r="B76" s="112"/>
    </row>
    <row r="77" spans="2:2" ht="20.100000000000001" customHeight="1" x14ac:dyDescent="0.2">
      <c r="B77" s="112"/>
    </row>
    <row r="78" spans="2:2" ht="20.100000000000001" customHeight="1" x14ac:dyDescent="0.2">
      <c r="B78" s="112"/>
    </row>
    <row r="79" spans="2:2" ht="20.100000000000001" customHeight="1" x14ac:dyDescent="0.2">
      <c r="B79" s="112"/>
    </row>
    <row r="80" spans="2:2" ht="20.100000000000001" customHeight="1" x14ac:dyDescent="0.2">
      <c r="B80" s="112"/>
    </row>
    <row r="81" spans="2:2" ht="20.100000000000001" customHeight="1" x14ac:dyDescent="0.2">
      <c r="B81" s="112"/>
    </row>
    <row r="82" spans="2:2" ht="20.100000000000001" customHeight="1" x14ac:dyDescent="0.2">
      <c r="B82" s="112"/>
    </row>
    <row r="83" spans="2:2" ht="20.100000000000001" customHeight="1" x14ac:dyDescent="0.2">
      <c r="B83" s="112"/>
    </row>
    <row r="84" spans="2:2" ht="20.100000000000001" customHeight="1" x14ac:dyDescent="0.2">
      <c r="B84" s="112"/>
    </row>
    <row r="85" spans="2:2" ht="20.100000000000001" customHeight="1" x14ac:dyDescent="0.2">
      <c r="B85" s="112"/>
    </row>
    <row r="86" spans="2:2" ht="20.100000000000001" customHeight="1" x14ac:dyDescent="0.2">
      <c r="B86" s="112"/>
    </row>
    <row r="87" spans="2:2" ht="20.100000000000001" customHeight="1" x14ac:dyDescent="0.2">
      <c r="B87" s="112"/>
    </row>
    <row r="88" spans="2:2" ht="20.100000000000001" customHeight="1" x14ac:dyDescent="0.2">
      <c r="B88" s="112"/>
    </row>
    <row r="89" spans="2:2" ht="20.100000000000001" customHeight="1" x14ac:dyDescent="0.2">
      <c r="B89" s="112"/>
    </row>
    <row r="90" spans="2:2" ht="20.100000000000001" customHeight="1" x14ac:dyDescent="0.2">
      <c r="B90" s="112"/>
    </row>
    <row r="91" spans="2:2" ht="20.100000000000001" customHeight="1" x14ac:dyDescent="0.2">
      <c r="B91" s="112"/>
    </row>
    <row r="92" spans="2:2" ht="20.100000000000001" customHeight="1" x14ac:dyDescent="0.2">
      <c r="B92" s="112"/>
    </row>
    <row r="93" spans="2:2" ht="20.100000000000001" customHeight="1" x14ac:dyDescent="0.2">
      <c r="B93" s="112"/>
    </row>
    <row r="94" spans="2:2" ht="20.100000000000001" customHeight="1" x14ac:dyDescent="0.2">
      <c r="B94" s="112"/>
    </row>
    <row r="95" spans="2:2" ht="20.100000000000001" customHeight="1" x14ac:dyDescent="0.2">
      <c r="B95" s="112"/>
    </row>
    <row r="96" spans="2:2" ht="20.100000000000001" customHeight="1" x14ac:dyDescent="0.2">
      <c r="B96" s="112"/>
    </row>
    <row r="97" spans="2:2" ht="20.100000000000001" customHeight="1" x14ac:dyDescent="0.2">
      <c r="B97" s="112"/>
    </row>
    <row r="98" spans="2:2" ht="20.100000000000001" customHeight="1" x14ac:dyDescent="0.2">
      <c r="B98" s="112"/>
    </row>
    <row r="99" spans="2:2" ht="20.100000000000001" customHeight="1" x14ac:dyDescent="0.2">
      <c r="B99" s="112"/>
    </row>
    <row r="100" spans="2:2" ht="20.100000000000001" customHeight="1" x14ac:dyDescent="0.2">
      <c r="B100" s="112"/>
    </row>
    <row r="101" spans="2:2" ht="20.100000000000001" customHeight="1" x14ac:dyDescent="0.2">
      <c r="B101" s="112"/>
    </row>
    <row r="102" spans="2:2" ht="20.100000000000001" customHeight="1" x14ac:dyDescent="0.2">
      <c r="B102" s="112"/>
    </row>
    <row r="103" spans="2:2" ht="20.100000000000001" customHeight="1" x14ac:dyDescent="0.2">
      <c r="B103" s="112"/>
    </row>
    <row r="104" spans="2:2" ht="20.100000000000001" customHeight="1" x14ac:dyDescent="0.2">
      <c r="B104" s="112"/>
    </row>
    <row r="105" spans="2:2" ht="20.100000000000001" customHeight="1" x14ac:dyDescent="0.2">
      <c r="B105" s="112"/>
    </row>
    <row r="106" spans="2:2" ht="20.100000000000001" customHeight="1" x14ac:dyDescent="0.2">
      <c r="B106" s="112"/>
    </row>
    <row r="107" spans="2:2" ht="20.100000000000001" customHeight="1" x14ac:dyDescent="0.2">
      <c r="B107" s="112"/>
    </row>
    <row r="108" spans="2:2" ht="20.100000000000001" customHeight="1" x14ac:dyDescent="0.2">
      <c r="B108" s="112"/>
    </row>
    <row r="109" spans="2:2" ht="20.100000000000001" customHeight="1" x14ac:dyDescent="0.2">
      <c r="B109" s="112"/>
    </row>
    <row r="110" spans="2:2" ht="20.100000000000001" customHeight="1" x14ac:dyDescent="0.2">
      <c r="B110" s="112"/>
    </row>
    <row r="111" spans="2:2" ht="20.100000000000001" customHeight="1" x14ac:dyDescent="0.2">
      <c r="B111" s="112"/>
    </row>
    <row r="112" spans="2:2" ht="20.100000000000001" customHeight="1" x14ac:dyDescent="0.2">
      <c r="B112" s="112"/>
    </row>
    <row r="113" spans="2:2" ht="20.100000000000001" customHeight="1" x14ac:dyDescent="0.2">
      <c r="B113" s="112"/>
    </row>
    <row r="114" spans="2:2" ht="20.100000000000001" customHeight="1" x14ac:dyDescent="0.2">
      <c r="B114" s="112"/>
    </row>
    <row r="115" spans="2:2" ht="20.100000000000001" customHeight="1" x14ac:dyDescent="0.2">
      <c r="B115" s="112"/>
    </row>
    <row r="116" spans="2:2" ht="20.100000000000001" customHeight="1" x14ac:dyDescent="0.2">
      <c r="B116" s="112"/>
    </row>
    <row r="117" spans="2:2" ht="20.100000000000001" customHeight="1" x14ac:dyDescent="0.2">
      <c r="B117" s="112"/>
    </row>
    <row r="118" spans="2:2" ht="20.100000000000001" customHeight="1" x14ac:dyDescent="0.2">
      <c r="B118" s="112"/>
    </row>
    <row r="119" spans="2:2" ht="20.100000000000001" customHeight="1" x14ac:dyDescent="0.2">
      <c r="B119" s="112"/>
    </row>
    <row r="120" spans="2:2" ht="20.100000000000001" customHeight="1" x14ac:dyDescent="0.2">
      <c r="B120" s="112"/>
    </row>
    <row r="121" spans="2:2" ht="20.100000000000001" customHeight="1" x14ac:dyDescent="0.2">
      <c r="B121" s="112"/>
    </row>
    <row r="122" spans="2:2" ht="20.100000000000001" customHeight="1" x14ac:dyDescent="0.2">
      <c r="B122" s="112"/>
    </row>
    <row r="123" spans="2:2" ht="20.100000000000001" customHeight="1" x14ac:dyDescent="0.2">
      <c r="B123" s="112"/>
    </row>
    <row r="124" spans="2:2" ht="20.100000000000001" customHeight="1" x14ac:dyDescent="0.2">
      <c r="B124" s="112"/>
    </row>
    <row r="125" spans="2:2" ht="20.100000000000001" customHeight="1" x14ac:dyDescent="0.2">
      <c r="B125" s="112"/>
    </row>
    <row r="126" spans="2:2" ht="20.100000000000001" customHeight="1" x14ac:dyDescent="0.2">
      <c r="B126" s="112"/>
    </row>
    <row r="127" spans="2:2" ht="20.100000000000001" customHeight="1" x14ac:dyDescent="0.2">
      <c r="B127" s="112"/>
    </row>
    <row r="128" spans="2:2" ht="20.100000000000001" customHeight="1" x14ac:dyDescent="0.2">
      <c r="B128" s="112"/>
    </row>
    <row r="129" spans="2:2" ht="20.100000000000001" customHeight="1" x14ac:dyDescent="0.2">
      <c r="B129" s="112"/>
    </row>
    <row r="130" spans="2:2" ht="20.100000000000001" customHeight="1" x14ac:dyDescent="0.2">
      <c r="B130" s="112"/>
    </row>
    <row r="131" spans="2:2" ht="20.100000000000001" customHeight="1" x14ac:dyDescent="0.2">
      <c r="B131" s="112"/>
    </row>
    <row r="132" spans="2:2" ht="20.100000000000001" customHeight="1" x14ac:dyDescent="0.2">
      <c r="B132" s="112"/>
    </row>
    <row r="133" spans="2:2" ht="20.100000000000001" customHeight="1" x14ac:dyDescent="0.2">
      <c r="B133" s="112"/>
    </row>
    <row r="134" spans="2:2" ht="20.100000000000001" customHeight="1" x14ac:dyDescent="0.2">
      <c r="B134" s="112"/>
    </row>
    <row r="135" spans="2:2" ht="20.100000000000001" customHeight="1" x14ac:dyDescent="0.2">
      <c r="B135" s="112"/>
    </row>
    <row r="136" spans="2:2" ht="20.100000000000001" customHeight="1" x14ac:dyDescent="0.2">
      <c r="B136" s="112"/>
    </row>
    <row r="137" spans="2:2" ht="20.100000000000001" customHeight="1" x14ac:dyDescent="0.2">
      <c r="B137" s="112"/>
    </row>
    <row r="138" spans="2:2" ht="20.100000000000001" customHeight="1" x14ac:dyDescent="0.2">
      <c r="B138" s="112"/>
    </row>
    <row r="139" spans="2:2" ht="20.100000000000001" customHeight="1" x14ac:dyDescent="0.2">
      <c r="B139" s="112"/>
    </row>
    <row r="140" spans="2:2" ht="20.100000000000001" customHeight="1" x14ac:dyDescent="0.2">
      <c r="B140" s="112"/>
    </row>
    <row r="141" spans="2:2" ht="20.100000000000001" customHeight="1" x14ac:dyDescent="0.2">
      <c r="B141" s="112"/>
    </row>
    <row r="142" spans="2:2" ht="20.100000000000001" customHeight="1" x14ac:dyDescent="0.2">
      <c r="B142" s="112"/>
    </row>
    <row r="143" spans="2:2" ht="20.100000000000001" customHeight="1" x14ac:dyDescent="0.2">
      <c r="B143" s="112"/>
    </row>
    <row r="144" spans="2:2" ht="20.100000000000001" customHeight="1" x14ac:dyDescent="0.2">
      <c r="B144" s="112"/>
    </row>
    <row r="145" spans="2:2" ht="20.100000000000001" customHeight="1" x14ac:dyDescent="0.2">
      <c r="B145" s="112"/>
    </row>
    <row r="146" spans="2:2" ht="20.100000000000001" customHeight="1" x14ac:dyDescent="0.2">
      <c r="B146" s="112"/>
    </row>
    <row r="147" spans="2:2" ht="20.100000000000001" customHeight="1" x14ac:dyDescent="0.2">
      <c r="B147" s="112"/>
    </row>
    <row r="148" spans="2:2" ht="20.100000000000001" customHeight="1" x14ac:dyDescent="0.2">
      <c r="B148" s="112"/>
    </row>
    <row r="149" spans="2:2" ht="20.100000000000001" customHeight="1" x14ac:dyDescent="0.2">
      <c r="B149" s="112"/>
    </row>
    <row r="150" spans="2:2" ht="20.100000000000001" customHeight="1" x14ac:dyDescent="0.2">
      <c r="B150" s="112"/>
    </row>
    <row r="151" spans="2:2" ht="20.100000000000001" customHeight="1" x14ac:dyDescent="0.2">
      <c r="B151" s="112"/>
    </row>
    <row r="152" spans="2:2" ht="20.100000000000001" customHeight="1" x14ac:dyDescent="0.2">
      <c r="B152" s="112"/>
    </row>
    <row r="153" spans="2:2" ht="20.100000000000001" customHeight="1" x14ac:dyDescent="0.2">
      <c r="B153" s="112"/>
    </row>
    <row r="154" spans="2:2" ht="20.100000000000001" customHeight="1" x14ac:dyDescent="0.2">
      <c r="B154" s="112"/>
    </row>
    <row r="155" spans="2:2" ht="20.100000000000001" customHeight="1" x14ac:dyDescent="0.2">
      <c r="B155" s="112"/>
    </row>
    <row r="156" spans="2:2" ht="20.100000000000001" customHeight="1" x14ac:dyDescent="0.2">
      <c r="B156" s="112"/>
    </row>
    <row r="157" spans="2:2" ht="20.100000000000001" customHeight="1" x14ac:dyDescent="0.2">
      <c r="B157" s="112"/>
    </row>
    <row r="158" spans="2:2" ht="20.100000000000001" customHeight="1" x14ac:dyDescent="0.2">
      <c r="B158" s="112"/>
    </row>
    <row r="159" spans="2:2" ht="20.100000000000001" customHeight="1" x14ac:dyDescent="0.2">
      <c r="B159" s="112"/>
    </row>
    <row r="160" spans="2:2" ht="20.100000000000001" customHeight="1" x14ac:dyDescent="0.2">
      <c r="B160" s="112"/>
    </row>
    <row r="161" spans="2:2" ht="20.100000000000001" customHeight="1" x14ac:dyDescent="0.2">
      <c r="B161" s="112"/>
    </row>
    <row r="162" spans="2:2" ht="20.100000000000001" customHeight="1" x14ac:dyDescent="0.2">
      <c r="B162" s="112"/>
    </row>
    <row r="163" spans="2:2" ht="20.100000000000001" customHeight="1" x14ac:dyDescent="0.2">
      <c r="B163" s="112"/>
    </row>
    <row r="164" spans="2:2" ht="20.100000000000001" customHeight="1" x14ac:dyDescent="0.2">
      <c r="B164" s="112"/>
    </row>
    <row r="165" spans="2:2" ht="20.100000000000001" customHeight="1" x14ac:dyDescent="0.2">
      <c r="B165" s="112"/>
    </row>
    <row r="166" spans="2:2" ht="20.100000000000001" customHeight="1" x14ac:dyDescent="0.2">
      <c r="B166" s="112"/>
    </row>
    <row r="167" spans="2:2" ht="20.100000000000001" customHeight="1" x14ac:dyDescent="0.2">
      <c r="B167" s="112"/>
    </row>
    <row r="168" spans="2:2" ht="20.100000000000001" customHeight="1" x14ac:dyDescent="0.2">
      <c r="B168" s="112"/>
    </row>
    <row r="169" spans="2:2" ht="20.100000000000001" customHeight="1" x14ac:dyDescent="0.2">
      <c r="B169" s="112"/>
    </row>
    <row r="170" spans="2:2" ht="20.100000000000001" customHeight="1" x14ac:dyDescent="0.2">
      <c r="B170" s="112"/>
    </row>
    <row r="171" spans="2:2" ht="20.100000000000001" customHeight="1" x14ac:dyDescent="0.2">
      <c r="B171" s="112"/>
    </row>
    <row r="172" spans="2:2" ht="20.100000000000001" customHeight="1" x14ac:dyDescent="0.2">
      <c r="B172" s="112"/>
    </row>
    <row r="173" spans="2:2" ht="20.100000000000001" customHeight="1" x14ac:dyDescent="0.2">
      <c r="B173" s="112"/>
    </row>
    <row r="174" spans="2:2" ht="20.100000000000001" customHeight="1" x14ac:dyDescent="0.2">
      <c r="B174" s="112"/>
    </row>
    <row r="175" spans="2:2" ht="20.100000000000001" customHeight="1" x14ac:dyDescent="0.2">
      <c r="B175" s="112"/>
    </row>
    <row r="176" spans="2:2" ht="20.100000000000001" customHeight="1" x14ac:dyDescent="0.2">
      <c r="B176" s="112"/>
    </row>
    <row r="177" spans="2:2" ht="20.100000000000001" customHeight="1" x14ac:dyDescent="0.2">
      <c r="B177" s="112"/>
    </row>
    <row r="178" spans="2:2" ht="20.100000000000001" customHeight="1" x14ac:dyDescent="0.2">
      <c r="B178" s="112"/>
    </row>
    <row r="179" spans="2:2" ht="20.100000000000001" customHeight="1" x14ac:dyDescent="0.2">
      <c r="B179" s="112"/>
    </row>
    <row r="180" spans="2:2" ht="20.100000000000001" customHeight="1" x14ac:dyDescent="0.2">
      <c r="B180" s="112"/>
    </row>
    <row r="181" spans="2:2" ht="20.100000000000001" customHeight="1" x14ac:dyDescent="0.2">
      <c r="B181" s="112"/>
    </row>
    <row r="182" spans="2:2" ht="20.100000000000001" customHeight="1" x14ac:dyDescent="0.2">
      <c r="B182" s="112"/>
    </row>
    <row r="183" spans="2:2" ht="20.100000000000001" customHeight="1" x14ac:dyDescent="0.2">
      <c r="B183" s="112"/>
    </row>
    <row r="184" spans="2:2" ht="20.100000000000001" customHeight="1" x14ac:dyDescent="0.2">
      <c r="B184" s="112"/>
    </row>
    <row r="185" spans="2:2" ht="20.100000000000001" customHeight="1" x14ac:dyDescent="0.2">
      <c r="B185" s="112"/>
    </row>
    <row r="186" spans="2:2" ht="20.100000000000001" customHeight="1" x14ac:dyDescent="0.2">
      <c r="B186" s="112"/>
    </row>
    <row r="187" spans="2:2" ht="20.100000000000001" customHeight="1" x14ac:dyDescent="0.2">
      <c r="B187" s="112"/>
    </row>
    <row r="188" spans="2:2" ht="20.100000000000001" customHeight="1" x14ac:dyDescent="0.2">
      <c r="B188" s="112"/>
    </row>
    <row r="189" spans="2:2" ht="20.100000000000001" customHeight="1" x14ac:dyDescent="0.2">
      <c r="B189" s="112"/>
    </row>
    <row r="190" spans="2:2" ht="20.100000000000001" customHeight="1" x14ac:dyDescent="0.2">
      <c r="B190" s="112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&amp;C&amp;"-,Bold"&amp;14Publications</oddHeader>
    <oddFooter>&amp;C7</oddFooter>
  </headerFooter>
  <colBreaks count="1" manualBreakCount="1">
    <brk id="6" min="2" max="19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view="pageLayout" zoomScaleNormal="100" workbookViewId="0">
      <selection activeCell="A2" sqref="A2"/>
    </sheetView>
  </sheetViews>
  <sheetFormatPr defaultColWidth="9.28515625" defaultRowHeight="12.75" customHeight="1" x14ac:dyDescent="0.2"/>
  <cols>
    <col min="1" max="1" width="40.28515625" style="169" customWidth="1"/>
    <col min="2" max="2" width="14.28515625" style="291" customWidth="1"/>
    <col min="3" max="3" width="9.7109375" style="411" customWidth="1"/>
    <col min="4" max="4" width="34.5703125" style="138" customWidth="1"/>
    <col min="5" max="5" width="21.42578125" style="392" customWidth="1"/>
    <col min="6" max="6" width="63.5703125" style="112" customWidth="1"/>
    <col min="7" max="16384" width="9.28515625" style="112"/>
  </cols>
  <sheetData>
    <row r="1" spans="1:5" ht="12.75" customHeight="1" x14ac:dyDescent="0.25">
      <c r="A1" s="474" t="s">
        <v>292</v>
      </c>
      <c r="B1" s="471"/>
      <c r="C1" s="472"/>
      <c r="D1" s="473"/>
    </row>
    <row r="2" spans="1:5" ht="39" customHeight="1" x14ac:dyDescent="0.25">
      <c r="A2" s="389" t="s">
        <v>293</v>
      </c>
      <c r="B2" s="390" t="s">
        <v>283</v>
      </c>
      <c r="C2" s="391" t="s">
        <v>88</v>
      </c>
      <c r="D2" s="273" t="s">
        <v>26</v>
      </c>
    </row>
    <row r="3" spans="1:5" ht="12.75" customHeight="1" x14ac:dyDescent="0.25">
      <c r="A3" s="393" t="s">
        <v>179</v>
      </c>
      <c r="B3" s="434"/>
      <c r="C3" s="394">
        <v>400</v>
      </c>
      <c r="D3" s="4"/>
      <c r="E3" s="395"/>
    </row>
    <row r="4" spans="1:5" ht="12.75" customHeight="1" x14ac:dyDescent="0.25">
      <c r="A4" s="396" t="s">
        <v>89</v>
      </c>
      <c r="B4" s="434"/>
      <c r="C4" s="394" t="s">
        <v>264</v>
      </c>
      <c r="D4" s="31"/>
      <c r="E4" s="395"/>
    </row>
    <row r="5" spans="1:5" ht="12.75" customHeight="1" x14ac:dyDescent="0.25">
      <c r="A5" s="396" t="s">
        <v>90</v>
      </c>
      <c r="B5" s="434"/>
      <c r="C5" s="394">
        <v>300</v>
      </c>
      <c r="D5" s="4"/>
      <c r="E5" s="395"/>
    </row>
    <row r="6" spans="1:5" ht="12.75" customHeight="1" x14ac:dyDescent="0.25">
      <c r="A6" s="393" t="s">
        <v>91</v>
      </c>
      <c r="B6" s="434"/>
      <c r="C6" s="394">
        <v>100</v>
      </c>
      <c r="D6" s="4"/>
      <c r="E6" s="395"/>
    </row>
    <row r="7" spans="1:5" ht="13.9" customHeight="1" x14ac:dyDescent="0.25">
      <c r="A7" s="396" t="s">
        <v>93</v>
      </c>
      <c r="B7" s="434"/>
      <c r="C7" s="394">
        <v>350</v>
      </c>
      <c r="D7" s="4"/>
    </row>
    <row r="8" spans="1:5" ht="12.75" customHeight="1" x14ac:dyDescent="0.25">
      <c r="A8" s="396" t="s">
        <v>94</v>
      </c>
      <c r="B8" s="434"/>
      <c r="C8" s="394">
        <v>120</v>
      </c>
      <c r="D8" s="4"/>
    </row>
    <row r="9" spans="1:5" ht="12.75" customHeight="1" x14ac:dyDescent="0.25">
      <c r="A9" s="393" t="s">
        <v>95</v>
      </c>
      <c r="B9" s="434"/>
      <c r="C9" s="394">
        <v>250</v>
      </c>
      <c r="D9" s="4"/>
    </row>
    <row r="10" spans="1:5" ht="12.75" customHeight="1" x14ac:dyDescent="0.25">
      <c r="A10" s="179" t="s">
        <v>54</v>
      </c>
      <c r="B10" s="434"/>
      <c r="C10" s="394" t="s">
        <v>265</v>
      </c>
      <c r="D10" s="4"/>
    </row>
    <row r="11" spans="1:5" ht="12.75" customHeight="1" x14ac:dyDescent="0.25">
      <c r="A11" s="179" t="s">
        <v>223</v>
      </c>
      <c r="B11" s="434"/>
      <c r="C11" s="394">
        <v>500</v>
      </c>
      <c r="D11" s="4"/>
    </row>
    <row r="12" spans="1:5" ht="14.45" customHeight="1" x14ac:dyDescent="0.25">
      <c r="A12" s="179" t="s">
        <v>76</v>
      </c>
      <c r="B12" s="434"/>
      <c r="C12" s="394">
        <v>300</v>
      </c>
      <c r="D12" s="4"/>
    </row>
    <row r="13" spans="1:5" ht="12.75" customHeight="1" x14ac:dyDescent="0.25">
      <c r="A13" s="179" t="s">
        <v>77</v>
      </c>
      <c r="B13" s="434"/>
      <c r="C13" s="394">
        <v>500</v>
      </c>
      <c r="D13" s="4"/>
    </row>
    <row r="14" spans="1:5" ht="12.75" customHeight="1" x14ac:dyDescent="0.25">
      <c r="A14" s="396" t="s">
        <v>226</v>
      </c>
      <c r="B14" s="434"/>
      <c r="C14" s="394">
        <v>100</v>
      </c>
      <c r="D14" s="4"/>
    </row>
    <row r="15" spans="1:5" ht="12.75" customHeight="1" x14ac:dyDescent="0.25">
      <c r="A15" s="396" t="s">
        <v>227</v>
      </c>
      <c r="B15" s="434"/>
      <c r="C15" s="394">
        <v>200</v>
      </c>
      <c r="D15" s="4"/>
    </row>
    <row r="16" spans="1:5" ht="12.75" customHeight="1" x14ac:dyDescent="0.25">
      <c r="A16" s="396" t="s">
        <v>230</v>
      </c>
      <c r="B16" s="434"/>
      <c r="C16" s="394"/>
      <c r="D16" s="4"/>
    </row>
    <row r="17" spans="1:4" ht="12.75" customHeight="1" x14ac:dyDescent="0.25">
      <c r="A17" s="396" t="s">
        <v>231</v>
      </c>
      <c r="B17" s="434"/>
      <c r="C17" s="394"/>
      <c r="D17" s="4"/>
    </row>
    <row r="18" spans="1:4" ht="12.75" customHeight="1" x14ac:dyDescent="0.25">
      <c r="A18" s="396" t="s">
        <v>232</v>
      </c>
      <c r="B18" s="434"/>
      <c r="C18" s="394">
        <v>20</v>
      </c>
      <c r="D18" s="4"/>
    </row>
    <row r="19" spans="1:4" ht="25.9" customHeight="1" x14ac:dyDescent="0.25">
      <c r="A19" s="396" t="s">
        <v>233</v>
      </c>
      <c r="B19" s="434"/>
      <c r="C19" s="394">
        <v>8</v>
      </c>
      <c r="D19" s="4"/>
    </row>
    <row r="20" spans="1:4" ht="25.15" customHeight="1" x14ac:dyDescent="0.25">
      <c r="A20" s="396" t="s">
        <v>234</v>
      </c>
      <c r="B20" s="434"/>
      <c r="C20" s="394"/>
      <c r="D20" s="4"/>
    </row>
    <row r="21" spans="1:4" ht="12.75" customHeight="1" x14ac:dyDescent="0.25">
      <c r="A21" s="396" t="s">
        <v>236</v>
      </c>
      <c r="B21" s="434"/>
      <c r="C21" s="421" t="s">
        <v>266</v>
      </c>
      <c r="D21" s="4"/>
    </row>
    <row r="22" spans="1:4" ht="12.75" customHeight="1" x14ac:dyDescent="0.25">
      <c r="A22" s="396" t="s">
        <v>235</v>
      </c>
      <c r="B22" s="434"/>
      <c r="C22" s="394">
        <v>300</v>
      </c>
      <c r="D22" s="4"/>
    </row>
    <row r="23" spans="1:4" ht="12.75" customHeight="1" x14ac:dyDescent="0.25">
      <c r="A23" s="396" t="s">
        <v>237</v>
      </c>
      <c r="B23" s="434"/>
      <c r="C23" s="421" t="s">
        <v>266</v>
      </c>
      <c r="D23" s="4"/>
    </row>
    <row r="24" spans="1:4" ht="12.75" customHeight="1" x14ac:dyDescent="0.25">
      <c r="A24" s="396" t="s">
        <v>238</v>
      </c>
      <c r="B24" s="434"/>
      <c r="C24" s="394">
        <v>300</v>
      </c>
      <c r="D24" s="4"/>
    </row>
    <row r="25" spans="1:4" ht="12.75" customHeight="1" x14ac:dyDescent="0.25">
      <c r="A25" s="396" t="s">
        <v>239</v>
      </c>
      <c r="B25" s="434"/>
      <c r="C25" s="421" t="s">
        <v>266</v>
      </c>
      <c r="D25" s="4"/>
    </row>
    <row r="26" spans="1:4" ht="12.75" customHeight="1" x14ac:dyDescent="0.25">
      <c r="A26" s="396" t="s">
        <v>240</v>
      </c>
      <c r="B26" s="434"/>
      <c r="C26" s="394">
        <v>300</v>
      </c>
      <c r="D26" s="4"/>
    </row>
    <row r="27" spans="1:4" ht="12.75" customHeight="1" x14ac:dyDescent="0.25">
      <c r="A27" s="396" t="s">
        <v>241</v>
      </c>
      <c r="B27" s="434"/>
      <c r="C27" s="394">
        <v>36</v>
      </c>
      <c r="D27" s="4"/>
    </row>
    <row r="28" spans="1:4" ht="12.75" customHeight="1" x14ac:dyDescent="0.25">
      <c r="A28" s="396" t="s">
        <v>242</v>
      </c>
      <c r="B28" s="434"/>
      <c r="C28" s="394"/>
      <c r="D28" s="4"/>
    </row>
    <row r="29" spans="1:4" ht="25.15" customHeight="1" x14ac:dyDescent="0.25">
      <c r="A29" s="396" t="s">
        <v>243</v>
      </c>
      <c r="B29" s="434"/>
      <c r="C29" s="394">
        <v>30</v>
      </c>
      <c r="D29" s="4"/>
    </row>
    <row r="30" spans="1:4" ht="25.15" customHeight="1" x14ac:dyDescent="0.25">
      <c r="A30" s="396" t="s">
        <v>244</v>
      </c>
      <c r="B30" s="434"/>
      <c r="C30" s="394"/>
      <c r="D30" s="4"/>
    </row>
    <row r="31" spans="1:4" ht="12" customHeight="1" x14ac:dyDescent="0.25">
      <c r="A31" s="396" t="s">
        <v>249</v>
      </c>
      <c r="B31" s="434"/>
      <c r="C31" s="394">
        <v>20</v>
      </c>
      <c r="D31" s="4"/>
    </row>
    <row r="32" spans="1:4" ht="12" customHeight="1" x14ac:dyDescent="0.25">
      <c r="A32" s="396" t="s">
        <v>250</v>
      </c>
      <c r="B32" s="434"/>
      <c r="C32" s="394"/>
      <c r="D32" s="4"/>
    </row>
    <row r="33" spans="1:6" ht="12" customHeight="1" x14ac:dyDescent="0.25">
      <c r="A33" s="396" t="s">
        <v>251</v>
      </c>
      <c r="B33" s="434"/>
      <c r="C33" s="394">
        <v>10</v>
      </c>
      <c r="D33" s="4"/>
    </row>
    <row r="34" spans="1:6" ht="12" customHeight="1" x14ac:dyDescent="0.25">
      <c r="A34" s="396" t="s">
        <v>252</v>
      </c>
      <c r="B34" s="434"/>
      <c r="C34" s="394"/>
      <c r="D34" s="4"/>
    </row>
    <row r="35" spans="1:6" ht="12" customHeight="1" x14ac:dyDescent="0.25">
      <c r="A35" s="396" t="s">
        <v>253</v>
      </c>
      <c r="B35" s="434"/>
      <c r="C35" s="394">
        <v>24</v>
      </c>
      <c r="D35" s="4"/>
    </row>
    <row r="36" spans="1:6" ht="12.75" customHeight="1" x14ac:dyDescent="0.25">
      <c r="A36" s="396" t="s">
        <v>254</v>
      </c>
      <c r="B36" s="434"/>
      <c r="C36" s="394"/>
      <c r="D36" s="4"/>
    </row>
    <row r="37" spans="1:6" ht="25.9" customHeight="1" x14ac:dyDescent="0.2">
      <c r="A37" s="396" t="s">
        <v>255</v>
      </c>
      <c r="B37" s="434"/>
      <c r="C37" s="394">
        <v>10</v>
      </c>
      <c r="D37" s="4"/>
    </row>
    <row r="38" spans="1:6" ht="25.9" customHeight="1" x14ac:dyDescent="0.2">
      <c r="A38" s="396" t="s">
        <v>256</v>
      </c>
      <c r="B38" s="434"/>
      <c r="C38" s="394"/>
      <c r="D38" s="4"/>
    </row>
    <row r="39" spans="1:6" ht="12.75" customHeight="1" x14ac:dyDescent="0.2">
      <c r="A39" s="396" t="s">
        <v>257</v>
      </c>
      <c r="B39" s="434"/>
      <c r="C39" s="394">
        <v>10</v>
      </c>
      <c r="D39" s="4"/>
    </row>
    <row r="40" spans="1:6" ht="12.75" customHeight="1" x14ac:dyDescent="0.2">
      <c r="A40" s="396" t="s">
        <v>258</v>
      </c>
      <c r="B40" s="434"/>
      <c r="C40" s="394"/>
      <c r="D40" s="4"/>
    </row>
    <row r="41" spans="1:6" ht="25.9" customHeight="1" x14ac:dyDescent="0.2">
      <c r="A41" s="396" t="s">
        <v>259</v>
      </c>
      <c r="B41" s="434"/>
      <c r="C41" s="394">
        <v>6</v>
      </c>
      <c r="D41" s="4"/>
    </row>
    <row r="42" spans="1:6" ht="26.45" customHeight="1" x14ac:dyDescent="0.2">
      <c r="A42" s="396" t="s">
        <v>260</v>
      </c>
      <c r="B42" s="434"/>
      <c r="C42" s="394"/>
      <c r="D42" s="4"/>
    </row>
    <row r="43" spans="1:6" ht="16.149999999999999" customHeight="1" x14ac:dyDescent="0.2">
      <c r="A43" s="396" t="s">
        <v>262</v>
      </c>
      <c r="B43" s="434"/>
      <c r="C43" s="394">
        <v>15</v>
      </c>
      <c r="D43" s="4"/>
    </row>
    <row r="44" spans="1:6" ht="15" customHeight="1" x14ac:dyDescent="0.2">
      <c r="A44" s="396" t="s">
        <v>263</v>
      </c>
      <c r="B44" s="434"/>
      <c r="C44" s="394"/>
      <c r="D44" s="4"/>
    </row>
    <row r="45" spans="1:6" ht="12.75" customHeight="1" x14ac:dyDescent="0.2">
      <c r="A45" s="396" t="s">
        <v>261</v>
      </c>
      <c r="B45" s="434"/>
      <c r="C45" s="394"/>
      <c r="D45" s="4"/>
    </row>
    <row r="46" spans="1:6" ht="15" customHeight="1" x14ac:dyDescent="0.2">
      <c r="A46" s="397" t="s">
        <v>166</v>
      </c>
      <c r="B46" s="337">
        <f>SUM(B3:B45)</f>
        <v>0</v>
      </c>
      <c r="C46" s="164"/>
      <c r="D46" s="164"/>
    </row>
    <row r="47" spans="1:6" ht="33.75" customHeight="1" x14ac:dyDescent="0.2">
      <c r="A47" s="389" t="s">
        <v>31</v>
      </c>
      <c r="B47" s="390" t="s">
        <v>119</v>
      </c>
      <c r="C47" s="391" t="s">
        <v>88</v>
      </c>
      <c r="D47" s="273" t="s">
        <v>26</v>
      </c>
      <c r="F47" s="359"/>
    </row>
    <row r="48" spans="1:6" s="162" customFormat="1" ht="12.75" customHeight="1" x14ac:dyDescent="0.2">
      <c r="A48" s="393" t="s">
        <v>98</v>
      </c>
      <c r="B48" s="434"/>
      <c r="C48" s="394">
        <v>240</v>
      </c>
      <c r="D48" s="4"/>
      <c r="F48" s="398"/>
    </row>
    <row r="49" spans="1:6" ht="12.75" customHeight="1" x14ac:dyDescent="0.2">
      <c r="A49" s="393" t="s">
        <v>99</v>
      </c>
      <c r="B49" s="434"/>
      <c r="C49" s="394">
        <v>500</v>
      </c>
      <c r="D49" s="4"/>
      <c r="E49" s="112"/>
      <c r="F49" s="359"/>
    </row>
    <row r="50" spans="1:6" ht="12.75" customHeight="1" x14ac:dyDescent="0.2">
      <c r="A50" s="393" t="s">
        <v>100</v>
      </c>
      <c r="B50" s="434"/>
      <c r="C50" s="394">
        <v>90</v>
      </c>
      <c r="D50" s="4"/>
      <c r="E50" s="112"/>
      <c r="F50" s="359"/>
    </row>
    <row r="51" spans="1:6" ht="12.75" customHeight="1" x14ac:dyDescent="0.2">
      <c r="A51" s="393" t="s">
        <v>101</v>
      </c>
      <c r="B51" s="434"/>
      <c r="C51" s="394">
        <v>300</v>
      </c>
      <c r="D51" s="4"/>
      <c r="E51" s="112"/>
      <c r="F51" s="359"/>
    </row>
    <row r="52" spans="1:6" ht="12.75" customHeight="1" x14ac:dyDescent="0.2">
      <c r="A52" s="393" t="s">
        <v>102</v>
      </c>
      <c r="B52" s="434"/>
      <c r="C52" s="394">
        <v>60</v>
      </c>
      <c r="D52" s="4"/>
      <c r="E52" s="112"/>
      <c r="F52" s="359"/>
    </row>
    <row r="53" spans="1:6" ht="12.75" customHeight="1" x14ac:dyDescent="0.2">
      <c r="A53" s="393" t="s">
        <v>103</v>
      </c>
      <c r="B53" s="434"/>
      <c r="C53" s="394">
        <v>120</v>
      </c>
      <c r="D53" s="4"/>
      <c r="E53" s="112"/>
      <c r="F53" s="359"/>
    </row>
    <row r="54" spans="1:6" ht="12.75" customHeight="1" x14ac:dyDescent="0.2">
      <c r="A54" s="393" t="s">
        <v>164</v>
      </c>
      <c r="B54" s="434"/>
      <c r="C54" s="394">
        <v>75</v>
      </c>
      <c r="D54" s="4"/>
      <c r="E54" s="112"/>
      <c r="F54" s="359"/>
    </row>
    <row r="55" spans="1:6" ht="12.75" customHeight="1" x14ac:dyDescent="0.2">
      <c r="A55" s="209" t="s">
        <v>165</v>
      </c>
      <c r="B55" s="434"/>
      <c r="C55" s="399">
        <v>25</v>
      </c>
      <c r="D55" s="4"/>
      <c r="E55" s="112"/>
      <c r="F55" s="359"/>
    </row>
    <row r="56" spans="1:6" ht="14.45" customHeight="1" x14ac:dyDescent="0.2">
      <c r="A56" s="396" t="s">
        <v>247</v>
      </c>
      <c r="B56" s="419"/>
      <c r="C56" s="418">
        <v>12</v>
      </c>
      <c r="D56" s="34"/>
      <c r="F56" s="305"/>
    </row>
    <row r="57" spans="1:6" ht="13.15" customHeight="1" x14ac:dyDescent="0.2">
      <c r="A57" s="396" t="s">
        <v>248</v>
      </c>
      <c r="B57" s="419"/>
      <c r="C57" s="418"/>
      <c r="D57" s="34"/>
      <c r="F57" s="305"/>
    </row>
    <row r="58" spans="1:6" ht="12.75" customHeight="1" x14ac:dyDescent="0.2">
      <c r="A58" s="396" t="s">
        <v>97</v>
      </c>
      <c r="B58" s="434"/>
      <c r="C58" s="394"/>
      <c r="D58" s="4"/>
      <c r="E58" s="112"/>
    </row>
    <row r="59" spans="1:6" ht="12.75" customHeight="1" x14ac:dyDescent="0.2">
      <c r="A59" s="397" t="s">
        <v>167</v>
      </c>
      <c r="B59" s="337">
        <f>SUM(B48:B58)</f>
        <v>0</v>
      </c>
      <c r="C59" s="138"/>
    </row>
    <row r="60" spans="1:6" ht="33.75" customHeight="1" x14ac:dyDescent="0.2">
      <c r="A60" s="400" t="s">
        <v>70</v>
      </c>
      <c r="B60" s="390" t="s">
        <v>119</v>
      </c>
      <c r="C60" s="391" t="s">
        <v>88</v>
      </c>
      <c r="D60" s="273" t="s">
        <v>26</v>
      </c>
      <c r="F60" s="305"/>
    </row>
    <row r="61" spans="1:6" ht="12.75" customHeight="1" x14ac:dyDescent="0.2">
      <c r="A61" s="420" t="s">
        <v>104</v>
      </c>
      <c r="B61" s="29"/>
      <c r="C61" s="401">
        <v>200</v>
      </c>
      <c r="D61" s="32"/>
      <c r="F61" s="305"/>
    </row>
    <row r="62" spans="1:6" ht="26.45" customHeight="1" x14ac:dyDescent="0.2">
      <c r="A62" s="396" t="s">
        <v>228</v>
      </c>
      <c r="B62" s="419"/>
      <c r="C62" s="418">
        <v>10</v>
      </c>
      <c r="D62" s="34"/>
      <c r="F62" s="305"/>
    </row>
    <row r="63" spans="1:6" ht="26.45" customHeight="1" x14ac:dyDescent="0.2">
      <c r="A63" s="396" t="s">
        <v>229</v>
      </c>
      <c r="B63" s="419"/>
      <c r="C63" s="418"/>
      <c r="D63" s="34"/>
      <c r="F63" s="305"/>
    </row>
    <row r="64" spans="1:6" ht="12.75" customHeight="1" x14ac:dyDescent="0.2">
      <c r="A64" s="396" t="s">
        <v>105</v>
      </c>
      <c r="B64" s="33"/>
      <c r="C64" s="402"/>
      <c r="D64" s="34"/>
      <c r="F64" s="305"/>
    </row>
    <row r="65" spans="1:6" ht="12.75" customHeight="1" x14ac:dyDescent="0.2">
      <c r="A65" s="403" t="s">
        <v>106</v>
      </c>
      <c r="B65" s="434"/>
      <c r="C65" s="394"/>
      <c r="D65" s="4"/>
      <c r="F65" s="305"/>
    </row>
    <row r="66" spans="1:6" ht="12.75" customHeight="1" x14ac:dyDescent="0.2">
      <c r="A66" s="403" t="s">
        <v>163</v>
      </c>
      <c r="B66" s="83"/>
      <c r="C66" s="394"/>
      <c r="D66" s="4"/>
      <c r="F66" s="305"/>
    </row>
    <row r="67" spans="1:6" ht="12.75" customHeight="1" x14ac:dyDescent="0.2">
      <c r="A67" s="404" t="s">
        <v>168</v>
      </c>
      <c r="B67" s="405">
        <f>SUM(B61:B66)</f>
        <v>0</v>
      </c>
      <c r="C67" s="164"/>
      <c r="D67" s="164"/>
    </row>
    <row r="68" spans="1:6" ht="33" customHeight="1" x14ac:dyDescent="0.2">
      <c r="A68" s="400" t="s">
        <v>107</v>
      </c>
      <c r="B68" s="390" t="s">
        <v>119</v>
      </c>
      <c r="C68" s="391" t="s">
        <v>88</v>
      </c>
      <c r="D68" s="273" t="s">
        <v>26</v>
      </c>
    </row>
    <row r="69" spans="1:6" ht="12.75" customHeight="1" x14ac:dyDescent="0.2">
      <c r="A69" s="328" t="s">
        <v>113</v>
      </c>
      <c r="B69" s="36"/>
      <c r="C69" s="406">
        <v>1000</v>
      </c>
      <c r="D69" s="31"/>
    </row>
    <row r="70" spans="1:6" ht="12.75" customHeight="1" x14ac:dyDescent="0.2">
      <c r="A70" s="328" t="s">
        <v>108</v>
      </c>
      <c r="B70" s="35"/>
      <c r="C70" s="406">
        <v>25</v>
      </c>
      <c r="D70" s="37"/>
    </row>
    <row r="71" spans="1:6" ht="12.75" customHeight="1" x14ac:dyDescent="0.2">
      <c r="A71" s="407" t="s">
        <v>109</v>
      </c>
      <c r="B71" s="38"/>
      <c r="C71" s="408"/>
      <c r="D71" s="39"/>
    </row>
    <row r="72" spans="1:6" ht="12.75" customHeight="1" x14ac:dyDescent="0.2">
      <c r="A72" s="396" t="s">
        <v>110</v>
      </c>
      <c r="B72" s="40"/>
      <c r="C72" s="408">
        <v>5</v>
      </c>
      <c r="D72" s="39"/>
    </row>
    <row r="73" spans="1:6" ht="12.75" customHeight="1" x14ac:dyDescent="0.2">
      <c r="A73" s="396" t="s">
        <v>111</v>
      </c>
      <c r="B73" s="40"/>
      <c r="C73" s="408"/>
      <c r="D73" s="39"/>
    </row>
    <row r="74" spans="1:6" ht="26.45" customHeight="1" x14ac:dyDescent="0.2">
      <c r="A74" s="396" t="s">
        <v>224</v>
      </c>
      <c r="B74" s="40"/>
      <c r="C74" s="408">
        <v>325</v>
      </c>
      <c r="D74" s="39"/>
    </row>
    <row r="75" spans="1:6" ht="26.45" customHeight="1" x14ac:dyDescent="0.2">
      <c r="A75" s="396" t="s">
        <v>225</v>
      </c>
      <c r="B75" s="40"/>
      <c r="C75" s="408"/>
      <c r="D75" s="39"/>
    </row>
    <row r="76" spans="1:6" ht="26.45" customHeight="1" x14ac:dyDescent="0.2">
      <c r="A76" s="396" t="s">
        <v>245</v>
      </c>
      <c r="B76" s="40"/>
      <c r="C76" s="408"/>
      <c r="D76" s="39"/>
    </row>
    <row r="77" spans="1:6" ht="26.45" customHeight="1" x14ac:dyDescent="0.2">
      <c r="A77" s="396" t="s">
        <v>246</v>
      </c>
      <c r="B77" s="40"/>
      <c r="C77" s="408"/>
      <c r="D77" s="39"/>
    </row>
    <row r="78" spans="1:6" ht="12.75" customHeight="1" x14ac:dyDescent="0.2">
      <c r="A78" s="396" t="s">
        <v>112</v>
      </c>
      <c r="B78" s="29"/>
      <c r="C78" s="409"/>
      <c r="D78" s="32"/>
    </row>
    <row r="79" spans="1:6" ht="12.75" customHeight="1" x14ac:dyDescent="0.2">
      <c r="A79" s="121" t="s">
        <v>114</v>
      </c>
      <c r="B79" s="27"/>
      <c r="C79" s="409"/>
      <c r="D79" s="32"/>
    </row>
    <row r="80" spans="1:6" ht="12.75" customHeight="1" x14ac:dyDescent="0.2">
      <c r="A80" s="404" t="s">
        <v>169</v>
      </c>
      <c r="B80" s="405">
        <f>SUM(B69:B79)</f>
        <v>0</v>
      </c>
      <c r="C80" s="164"/>
      <c r="D80" s="164"/>
    </row>
    <row r="81" spans="1:3" ht="12.75" customHeight="1" x14ac:dyDescent="0.2">
      <c r="A81" s="133"/>
      <c r="B81" s="338"/>
      <c r="C81" s="410"/>
    </row>
    <row r="82" spans="1:3" ht="12.75" customHeight="1" x14ac:dyDescent="0.2">
      <c r="A82" s="133"/>
      <c r="B82" s="338"/>
      <c r="C82" s="410"/>
    </row>
    <row r="83" spans="1:3" ht="12.75" customHeight="1" x14ac:dyDescent="0.2">
      <c r="A83" s="133"/>
      <c r="B83" s="338"/>
      <c r="C83" s="410"/>
    </row>
    <row r="84" spans="1:3" ht="12.75" customHeight="1" x14ac:dyDescent="0.2">
      <c r="A84" s="133"/>
      <c r="B84" s="338"/>
      <c r="C84" s="410"/>
    </row>
    <row r="85" spans="1:3" ht="12.75" customHeight="1" x14ac:dyDescent="0.2">
      <c r="A85" s="133"/>
      <c r="B85" s="338"/>
      <c r="C85" s="410"/>
    </row>
    <row r="86" spans="1:3" ht="12.75" customHeight="1" x14ac:dyDescent="0.2">
      <c r="B86" s="338"/>
      <c r="C86" s="410"/>
    </row>
    <row r="87" spans="1:3" ht="12.75" customHeight="1" x14ac:dyDescent="0.2">
      <c r="B87" s="338"/>
      <c r="C87" s="410"/>
    </row>
    <row r="88" spans="1:3" ht="12.75" customHeight="1" x14ac:dyDescent="0.2">
      <c r="A88" s="169" t="s">
        <v>35</v>
      </c>
      <c r="B88" s="338"/>
      <c r="C88" s="410"/>
    </row>
    <row r="89" spans="1:3" ht="12.75" customHeight="1" x14ac:dyDescent="0.2">
      <c r="B89" s="338"/>
      <c r="C89" s="410"/>
    </row>
    <row r="90" spans="1:3" ht="12.75" customHeight="1" x14ac:dyDescent="0.2">
      <c r="B90" s="338"/>
      <c r="C90" s="410"/>
    </row>
    <row r="91" spans="1:3" ht="12.75" customHeight="1" x14ac:dyDescent="0.2">
      <c r="B91" s="338"/>
      <c r="C91" s="410"/>
    </row>
    <row r="92" spans="1:3" ht="12.75" customHeight="1" x14ac:dyDescent="0.2">
      <c r="B92" s="338"/>
      <c r="C92" s="410"/>
    </row>
    <row r="93" spans="1:3" ht="12.75" customHeight="1" x14ac:dyDescent="0.2">
      <c r="B93" s="338"/>
      <c r="C93" s="410"/>
    </row>
    <row r="94" spans="1:3" ht="12.75" customHeight="1" x14ac:dyDescent="0.2">
      <c r="B94" s="338"/>
      <c r="C94" s="410"/>
    </row>
    <row r="95" spans="1:3" ht="12.75" customHeight="1" x14ac:dyDescent="0.2">
      <c r="B95" s="338"/>
      <c r="C95" s="410"/>
    </row>
    <row r="96" spans="1:3" ht="12.75" customHeight="1" x14ac:dyDescent="0.2">
      <c r="B96" s="338"/>
      <c r="C96" s="410"/>
    </row>
    <row r="97" spans="2:3" ht="12.75" customHeight="1" x14ac:dyDescent="0.2">
      <c r="B97" s="338"/>
      <c r="C97" s="410"/>
    </row>
    <row r="98" spans="2:3" ht="12.75" customHeight="1" x14ac:dyDescent="0.2">
      <c r="B98" s="338"/>
      <c r="C98" s="410"/>
    </row>
    <row r="99" spans="2:3" ht="12.75" customHeight="1" x14ac:dyDescent="0.2">
      <c r="B99" s="338"/>
      <c r="C99" s="410"/>
    </row>
    <row r="100" spans="2:3" ht="12.75" customHeight="1" x14ac:dyDescent="0.2">
      <c r="B100" s="338"/>
      <c r="C100" s="410"/>
    </row>
    <row r="101" spans="2:3" ht="12.75" customHeight="1" x14ac:dyDescent="0.2">
      <c r="B101" s="338"/>
      <c r="C101" s="410"/>
    </row>
    <row r="102" spans="2:3" ht="12.75" customHeight="1" x14ac:dyDescent="0.2">
      <c r="B102" s="338"/>
      <c r="C102" s="410"/>
    </row>
    <row r="103" spans="2:3" ht="12.75" customHeight="1" x14ac:dyDescent="0.2">
      <c r="B103" s="338"/>
      <c r="C103" s="410"/>
    </row>
    <row r="104" spans="2:3" ht="12.75" customHeight="1" x14ac:dyDescent="0.2">
      <c r="B104" s="338"/>
      <c r="C104" s="410"/>
    </row>
    <row r="105" spans="2:3" ht="12.75" customHeight="1" x14ac:dyDescent="0.2">
      <c r="B105" s="338"/>
      <c r="C105" s="410"/>
    </row>
    <row r="106" spans="2:3" ht="12.75" customHeight="1" x14ac:dyDescent="0.2">
      <c r="B106" s="338"/>
      <c r="C106" s="410"/>
    </row>
    <row r="107" spans="2:3" ht="12.75" customHeight="1" x14ac:dyDescent="0.2">
      <c r="B107" s="338"/>
      <c r="C107" s="410"/>
    </row>
    <row r="108" spans="2:3" ht="12.75" customHeight="1" x14ac:dyDescent="0.2">
      <c r="B108" s="338"/>
      <c r="C108" s="410"/>
    </row>
    <row r="109" spans="2:3" ht="12.75" customHeight="1" x14ac:dyDescent="0.2">
      <c r="B109" s="338"/>
      <c r="C109" s="410"/>
    </row>
    <row r="110" spans="2:3" ht="12.75" customHeight="1" x14ac:dyDescent="0.2">
      <c r="B110" s="338"/>
      <c r="C110" s="410"/>
    </row>
    <row r="111" spans="2:3" ht="12.75" customHeight="1" x14ac:dyDescent="0.2">
      <c r="B111" s="338"/>
      <c r="C111" s="410"/>
    </row>
    <row r="112" spans="2:3" ht="12.75" customHeight="1" x14ac:dyDescent="0.2">
      <c r="B112" s="338"/>
      <c r="C112" s="410"/>
    </row>
    <row r="113" spans="2:3" ht="12.75" customHeight="1" x14ac:dyDescent="0.2">
      <c r="B113" s="338"/>
      <c r="C113" s="410"/>
    </row>
    <row r="114" spans="2:3" ht="12.75" customHeight="1" x14ac:dyDescent="0.2">
      <c r="B114" s="338"/>
      <c r="C114" s="410"/>
    </row>
    <row r="115" spans="2:3" ht="12.75" customHeight="1" x14ac:dyDescent="0.2">
      <c r="B115" s="338"/>
      <c r="C115" s="410"/>
    </row>
    <row r="116" spans="2:3" ht="12.75" customHeight="1" x14ac:dyDescent="0.2">
      <c r="B116" s="338"/>
      <c r="C116" s="410"/>
    </row>
    <row r="117" spans="2:3" ht="12.75" customHeight="1" x14ac:dyDescent="0.2">
      <c r="B117" s="338"/>
      <c r="C117" s="410"/>
    </row>
    <row r="118" spans="2:3" ht="12.75" customHeight="1" x14ac:dyDescent="0.2">
      <c r="B118" s="338"/>
      <c r="C118" s="410"/>
    </row>
    <row r="119" spans="2:3" ht="12.75" customHeight="1" x14ac:dyDescent="0.2">
      <c r="B119" s="338"/>
      <c r="C119" s="410"/>
    </row>
    <row r="120" spans="2:3" ht="12.75" customHeight="1" x14ac:dyDescent="0.2">
      <c r="B120" s="338"/>
      <c r="C120" s="410"/>
    </row>
    <row r="121" spans="2:3" ht="12.75" customHeight="1" x14ac:dyDescent="0.2">
      <c r="B121" s="338"/>
      <c r="C121" s="410"/>
    </row>
    <row r="122" spans="2:3" ht="12.75" customHeight="1" x14ac:dyDescent="0.2">
      <c r="B122" s="338"/>
      <c r="C122" s="410"/>
    </row>
    <row r="123" spans="2:3" ht="12.75" customHeight="1" x14ac:dyDescent="0.2">
      <c r="B123" s="338"/>
      <c r="C123" s="410"/>
    </row>
    <row r="124" spans="2:3" ht="12.75" customHeight="1" x14ac:dyDescent="0.2">
      <c r="B124" s="338"/>
      <c r="C124" s="410"/>
    </row>
    <row r="125" spans="2:3" ht="12.75" customHeight="1" x14ac:dyDescent="0.2">
      <c r="B125" s="338"/>
      <c r="C125" s="410"/>
    </row>
    <row r="126" spans="2:3" ht="12.75" customHeight="1" x14ac:dyDescent="0.2">
      <c r="B126" s="338"/>
      <c r="C126" s="410"/>
    </row>
    <row r="127" spans="2:3" ht="12.75" customHeight="1" x14ac:dyDescent="0.2">
      <c r="B127" s="338"/>
      <c r="C127" s="410"/>
    </row>
    <row r="128" spans="2:3" ht="12.75" customHeight="1" x14ac:dyDescent="0.2">
      <c r="B128" s="338"/>
      <c r="C128" s="410"/>
    </row>
    <row r="129" spans="2:3" ht="12.75" customHeight="1" x14ac:dyDescent="0.2">
      <c r="B129" s="338"/>
      <c r="C129" s="410"/>
    </row>
    <row r="130" spans="2:3" ht="12.75" customHeight="1" x14ac:dyDescent="0.2">
      <c r="B130" s="338"/>
      <c r="C130" s="410"/>
    </row>
    <row r="131" spans="2:3" ht="12.75" customHeight="1" x14ac:dyDescent="0.2">
      <c r="B131" s="338"/>
      <c r="C131" s="410"/>
    </row>
    <row r="132" spans="2:3" ht="12.75" customHeight="1" x14ac:dyDescent="0.2">
      <c r="B132" s="338"/>
      <c r="C132" s="410"/>
    </row>
    <row r="133" spans="2:3" ht="12.75" customHeight="1" x14ac:dyDescent="0.2">
      <c r="B133" s="338"/>
      <c r="C133" s="410"/>
    </row>
    <row r="134" spans="2:3" ht="12.75" customHeight="1" x14ac:dyDescent="0.2">
      <c r="B134" s="338"/>
      <c r="C134" s="410"/>
    </row>
    <row r="135" spans="2:3" ht="12.75" customHeight="1" x14ac:dyDescent="0.2">
      <c r="B135" s="338"/>
      <c r="C135" s="410"/>
    </row>
    <row r="136" spans="2:3" ht="12.75" customHeight="1" x14ac:dyDescent="0.2">
      <c r="B136" s="338"/>
      <c r="C136" s="410"/>
    </row>
    <row r="137" spans="2:3" ht="12.75" customHeight="1" x14ac:dyDescent="0.2">
      <c r="B137" s="338"/>
      <c r="C137" s="410"/>
    </row>
    <row r="138" spans="2:3" ht="12.75" customHeight="1" x14ac:dyDescent="0.2">
      <c r="B138" s="338"/>
      <c r="C138" s="410"/>
    </row>
    <row r="139" spans="2:3" ht="12.75" customHeight="1" x14ac:dyDescent="0.2">
      <c r="B139" s="338"/>
      <c r="C139" s="410"/>
    </row>
    <row r="140" spans="2:3" ht="12.75" customHeight="1" x14ac:dyDescent="0.2">
      <c r="B140" s="338"/>
      <c r="C140" s="410"/>
    </row>
    <row r="141" spans="2:3" ht="12.75" customHeight="1" x14ac:dyDescent="0.2">
      <c r="B141" s="338"/>
      <c r="C141" s="410"/>
    </row>
    <row r="142" spans="2:3" ht="12.75" customHeight="1" x14ac:dyDescent="0.2">
      <c r="B142" s="338"/>
      <c r="C142" s="410"/>
    </row>
    <row r="143" spans="2:3" ht="12.75" customHeight="1" x14ac:dyDescent="0.2">
      <c r="B143" s="338"/>
      <c r="C143" s="410"/>
    </row>
    <row r="144" spans="2:3" ht="12.75" customHeight="1" x14ac:dyDescent="0.2">
      <c r="B144" s="338"/>
      <c r="C144" s="410"/>
    </row>
    <row r="145" spans="2:3" ht="12.75" customHeight="1" x14ac:dyDescent="0.2">
      <c r="B145" s="338"/>
      <c r="C145" s="410"/>
    </row>
    <row r="146" spans="2:3" ht="12.75" customHeight="1" x14ac:dyDescent="0.2">
      <c r="B146" s="338"/>
      <c r="C146" s="410"/>
    </row>
    <row r="147" spans="2:3" ht="12.75" customHeight="1" x14ac:dyDescent="0.2">
      <c r="B147" s="338"/>
      <c r="C147" s="410"/>
    </row>
    <row r="148" spans="2:3" ht="12.75" customHeight="1" x14ac:dyDescent="0.2">
      <c r="B148" s="338"/>
      <c r="C148" s="410"/>
    </row>
    <row r="149" spans="2:3" ht="12.75" customHeight="1" x14ac:dyDescent="0.2">
      <c r="B149" s="338"/>
      <c r="C149" s="410"/>
    </row>
    <row r="150" spans="2:3" ht="12.75" customHeight="1" x14ac:dyDescent="0.2">
      <c r="B150" s="338"/>
      <c r="C150" s="410"/>
    </row>
    <row r="151" spans="2:3" ht="12.75" customHeight="1" x14ac:dyDescent="0.2">
      <c r="B151" s="338"/>
      <c r="C151" s="410"/>
    </row>
    <row r="152" spans="2:3" ht="12.75" customHeight="1" x14ac:dyDescent="0.2">
      <c r="B152" s="338"/>
      <c r="C152" s="410"/>
    </row>
    <row r="153" spans="2:3" ht="12.75" customHeight="1" x14ac:dyDescent="0.2">
      <c r="B153" s="338"/>
      <c r="C153" s="410"/>
    </row>
    <row r="154" spans="2:3" ht="12.75" customHeight="1" x14ac:dyDescent="0.2">
      <c r="B154" s="338"/>
      <c r="C154" s="410"/>
    </row>
    <row r="155" spans="2:3" ht="12.75" customHeight="1" x14ac:dyDescent="0.2">
      <c r="B155" s="338"/>
      <c r="C155" s="410"/>
    </row>
    <row r="156" spans="2:3" ht="12.75" customHeight="1" x14ac:dyDescent="0.2">
      <c r="B156" s="338"/>
      <c r="C156" s="410"/>
    </row>
    <row r="157" spans="2:3" ht="12.75" customHeight="1" x14ac:dyDescent="0.2">
      <c r="B157" s="338"/>
      <c r="C157" s="410"/>
    </row>
    <row r="158" spans="2:3" ht="12.75" customHeight="1" x14ac:dyDescent="0.2">
      <c r="B158" s="338"/>
      <c r="C158" s="410"/>
    </row>
    <row r="159" spans="2:3" ht="12.75" customHeight="1" x14ac:dyDescent="0.2">
      <c r="B159" s="338"/>
      <c r="C159" s="410"/>
    </row>
    <row r="160" spans="2:3" ht="12.75" customHeight="1" x14ac:dyDescent="0.2">
      <c r="B160" s="338"/>
      <c r="C160" s="410"/>
    </row>
    <row r="161" spans="2:3" ht="12.75" customHeight="1" x14ac:dyDescent="0.2">
      <c r="B161" s="338"/>
      <c r="C161" s="410"/>
    </row>
    <row r="162" spans="2:3" ht="12.75" customHeight="1" x14ac:dyDescent="0.2">
      <c r="B162" s="338"/>
      <c r="C162" s="410"/>
    </row>
    <row r="163" spans="2:3" ht="12.75" customHeight="1" x14ac:dyDescent="0.2">
      <c r="B163" s="338"/>
      <c r="C163" s="410"/>
    </row>
    <row r="164" spans="2:3" ht="12.75" customHeight="1" x14ac:dyDescent="0.2">
      <c r="B164" s="338"/>
      <c r="C164" s="410"/>
    </row>
    <row r="165" spans="2:3" ht="12.75" customHeight="1" x14ac:dyDescent="0.2">
      <c r="B165" s="338"/>
      <c r="C165" s="410"/>
    </row>
    <row r="166" spans="2:3" ht="12.75" customHeight="1" x14ac:dyDescent="0.2">
      <c r="B166" s="338"/>
      <c r="C166" s="410"/>
    </row>
    <row r="167" spans="2:3" ht="12.75" customHeight="1" x14ac:dyDescent="0.2">
      <c r="B167" s="338"/>
      <c r="C167" s="410"/>
    </row>
    <row r="168" spans="2:3" ht="12.75" customHeight="1" x14ac:dyDescent="0.2">
      <c r="B168" s="338"/>
      <c r="C168" s="410"/>
    </row>
    <row r="169" spans="2:3" ht="12.75" customHeight="1" x14ac:dyDescent="0.2">
      <c r="B169" s="338"/>
      <c r="C169" s="410"/>
    </row>
    <row r="170" spans="2:3" ht="12.75" customHeight="1" x14ac:dyDescent="0.2">
      <c r="B170" s="338"/>
      <c r="C170" s="410"/>
    </row>
    <row r="171" spans="2:3" ht="12.75" customHeight="1" x14ac:dyDescent="0.2">
      <c r="B171" s="338"/>
      <c r="C171" s="410"/>
    </row>
    <row r="172" spans="2:3" ht="12.75" customHeight="1" x14ac:dyDescent="0.2">
      <c r="B172" s="338"/>
      <c r="C172" s="410"/>
    </row>
    <row r="173" spans="2:3" ht="12.75" customHeight="1" x14ac:dyDescent="0.2">
      <c r="B173" s="338"/>
      <c r="C173" s="410"/>
    </row>
    <row r="174" spans="2:3" ht="12.75" customHeight="1" x14ac:dyDescent="0.2">
      <c r="B174" s="338"/>
      <c r="C174" s="410"/>
    </row>
    <row r="175" spans="2:3" ht="12.75" customHeight="1" x14ac:dyDescent="0.2">
      <c r="B175" s="338"/>
      <c r="C175" s="410"/>
    </row>
    <row r="176" spans="2:3" ht="12.75" customHeight="1" x14ac:dyDescent="0.2">
      <c r="B176" s="338"/>
      <c r="C176" s="410"/>
    </row>
    <row r="177" spans="2:3" ht="12.75" customHeight="1" x14ac:dyDescent="0.2">
      <c r="B177" s="338"/>
      <c r="C177" s="410"/>
    </row>
    <row r="178" spans="2:3" ht="12.75" customHeight="1" x14ac:dyDescent="0.2">
      <c r="B178" s="338"/>
      <c r="C178" s="410"/>
    </row>
    <row r="179" spans="2:3" ht="12.75" customHeight="1" x14ac:dyDescent="0.2">
      <c r="B179" s="338"/>
      <c r="C179" s="410"/>
    </row>
    <row r="180" spans="2:3" ht="12.75" customHeight="1" x14ac:dyDescent="0.2">
      <c r="B180" s="338"/>
      <c r="C180" s="410"/>
    </row>
    <row r="181" spans="2:3" ht="12.75" customHeight="1" x14ac:dyDescent="0.2">
      <c r="B181" s="338"/>
      <c r="C181" s="410"/>
    </row>
    <row r="182" spans="2:3" ht="12.75" customHeight="1" x14ac:dyDescent="0.2">
      <c r="B182" s="338"/>
      <c r="C182" s="410"/>
    </row>
    <row r="183" spans="2:3" ht="12.75" customHeight="1" x14ac:dyDescent="0.2">
      <c r="B183" s="338"/>
      <c r="C183" s="410"/>
    </row>
    <row r="184" spans="2:3" ht="12.75" customHeight="1" x14ac:dyDescent="0.2">
      <c r="B184" s="338"/>
      <c r="C184" s="410"/>
    </row>
    <row r="185" spans="2:3" ht="12.75" customHeight="1" x14ac:dyDescent="0.2">
      <c r="B185" s="338"/>
      <c r="C185" s="410"/>
    </row>
    <row r="186" spans="2:3" ht="12.75" customHeight="1" x14ac:dyDescent="0.2">
      <c r="B186" s="338"/>
      <c r="C186" s="410"/>
    </row>
    <row r="187" spans="2:3" ht="12.75" customHeight="1" x14ac:dyDescent="0.2">
      <c r="B187" s="338"/>
      <c r="C187" s="410"/>
    </row>
    <row r="188" spans="2:3" ht="12.75" customHeight="1" x14ac:dyDescent="0.2">
      <c r="B188" s="338"/>
      <c r="C188" s="410"/>
    </row>
    <row r="189" spans="2:3" ht="12.75" customHeight="1" x14ac:dyDescent="0.2">
      <c r="B189" s="338"/>
      <c r="C189" s="410"/>
    </row>
    <row r="190" spans="2:3" ht="12.75" customHeight="1" x14ac:dyDescent="0.2">
      <c r="B190" s="338"/>
      <c r="C190" s="410"/>
    </row>
    <row r="191" spans="2:3" ht="12.75" customHeight="1" x14ac:dyDescent="0.2">
      <c r="B191" s="338"/>
      <c r="C191" s="410"/>
    </row>
    <row r="192" spans="2:3" ht="12.75" customHeight="1" x14ac:dyDescent="0.2">
      <c r="B192" s="338"/>
      <c r="C192" s="410"/>
    </row>
    <row r="193" spans="2:3" ht="12.75" customHeight="1" x14ac:dyDescent="0.2">
      <c r="B193" s="338"/>
      <c r="C193" s="410"/>
    </row>
    <row r="194" spans="2:3" ht="12.75" customHeight="1" x14ac:dyDescent="0.2">
      <c r="B194" s="338"/>
      <c r="C194" s="410"/>
    </row>
    <row r="195" spans="2:3" ht="12.75" customHeight="1" x14ac:dyDescent="0.2">
      <c r="B195" s="338"/>
      <c r="C195" s="410"/>
    </row>
    <row r="196" spans="2:3" ht="12.75" customHeight="1" x14ac:dyDescent="0.2">
      <c r="B196" s="338"/>
      <c r="C196" s="410"/>
    </row>
    <row r="197" spans="2:3" ht="12.75" customHeight="1" x14ac:dyDescent="0.2">
      <c r="B197" s="338"/>
      <c r="C197" s="410"/>
    </row>
    <row r="198" spans="2:3" ht="12.75" customHeight="1" x14ac:dyDescent="0.2">
      <c r="B198" s="338"/>
      <c r="C198" s="410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&amp;C&amp;"-,Bold"&amp;14Administrative Service</oddHeader>
    <oddFooter>&amp;C8</oddFooter>
  </headerFooter>
  <colBreaks count="1" manualBreakCount="1">
    <brk id="5" min="1" max="1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Layout" zoomScaleNormal="100" workbookViewId="0">
      <selection activeCell="A3" sqref="A3:J45"/>
    </sheetView>
  </sheetViews>
  <sheetFormatPr defaultRowHeight="15" x14ac:dyDescent="0.25"/>
  <sheetData>
    <row r="1" spans="1:10" x14ac:dyDescent="0.25">
      <c r="A1" s="521" t="s">
        <v>194</v>
      </c>
      <c r="B1" s="522"/>
      <c r="C1" s="522"/>
      <c r="D1" s="522"/>
      <c r="E1" s="522"/>
      <c r="F1" s="522"/>
      <c r="G1" s="522"/>
      <c r="H1" s="522"/>
      <c r="I1" s="522"/>
      <c r="J1" s="523"/>
    </row>
    <row r="2" spans="1:10" ht="15.75" thickBot="1" x14ac:dyDescent="0.3">
      <c r="A2" s="524"/>
      <c r="B2" s="525"/>
      <c r="C2" s="525"/>
      <c r="D2" s="525"/>
      <c r="E2" s="525"/>
      <c r="F2" s="525"/>
      <c r="G2" s="525"/>
      <c r="H2" s="525"/>
      <c r="I2" s="525"/>
      <c r="J2" s="526"/>
    </row>
    <row r="3" spans="1:10" x14ac:dyDescent="0.25">
      <c r="A3" s="527"/>
      <c r="B3" s="528"/>
      <c r="C3" s="528"/>
      <c r="D3" s="528"/>
      <c r="E3" s="528"/>
      <c r="F3" s="528"/>
      <c r="G3" s="528"/>
      <c r="H3" s="528"/>
      <c r="I3" s="528"/>
      <c r="J3" s="529"/>
    </row>
    <row r="4" spans="1:10" x14ac:dyDescent="0.25">
      <c r="A4" s="530"/>
      <c r="B4" s="531"/>
      <c r="C4" s="531"/>
      <c r="D4" s="531"/>
      <c r="E4" s="531"/>
      <c r="F4" s="531"/>
      <c r="G4" s="531"/>
      <c r="H4" s="531"/>
      <c r="I4" s="531"/>
      <c r="J4" s="532"/>
    </row>
    <row r="5" spans="1:10" x14ac:dyDescent="0.25">
      <c r="A5" s="530"/>
      <c r="B5" s="531"/>
      <c r="C5" s="531"/>
      <c r="D5" s="531"/>
      <c r="E5" s="531"/>
      <c r="F5" s="531"/>
      <c r="G5" s="531"/>
      <c r="H5" s="531"/>
      <c r="I5" s="531"/>
      <c r="J5" s="532"/>
    </row>
    <row r="6" spans="1:10" x14ac:dyDescent="0.25">
      <c r="A6" s="530"/>
      <c r="B6" s="531"/>
      <c r="C6" s="531"/>
      <c r="D6" s="531"/>
      <c r="E6" s="531"/>
      <c r="F6" s="531"/>
      <c r="G6" s="531"/>
      <c r="H6" s="531"/>
      <c r="I6" s="531"/>
      <c r="J6" s="532"/>
    </row>
    <row r="7" spans="1:10" x14ac:dyDescent="0.25">
      <c r="A7" s="530"/>
      <c r="B7" s="531"/>
      <c r="C7" s="531"/>
      <c r="D7" s="531"/>
      <c r="E7" s="531"/>
      <c r="F7" s="531"/>
      <c r="G7" s="531"/>
      <c r="H7" s="531"/>
      <c r="I7" s="531"/>
      <c r="J7" s="532"/>
    </row>
    <row r="8" spans="1:10" x14ac:dyDescent="0.25">
      <c r="A8" s="530"/>
      <c r="B8" s="531"/>
      <c r="C8" s="531"/>
      <c r="D8" s="531"/>
      <c r="E8" s="531"/>
      <c r="F8" s="531"/>
      <c r="G8" s="531"/>
      <c r="H8" s="531"/>
      <c r="I8" s="531"/>
      <c r="J8" s="532"/>
    </row>
    <row r="9" spans="1:10" x14ac:dyDescent="0.25">
      <c r="A9" s="530"/>
      <c r="B9" s="531"/>
      <c r="C9" s="531"/>
      <c r="D9" s="531"/>
      <c r="E9" s="531"/>
      <c r="F9" s="531"/>
      <c r="G9" s="531"/>
      <c r="H9" s="531"/>
      <c r="I9" s="531"/>
      <c r="J9" s="532"/>
    </row>
    <row r="10" spans="1:10" x14ac:dyDescent="0.25">
      <c r="A10" s="530"/>
      <c r="B10" s="531"/>
      <c r="C10" s="531"/>
      <c r="D10" s="531"/>
      <c r="E10" s="531"/>
      <c r="F10" s="531"/>
      <c r="G10" s="531"/>
      <c r="H10" s="531"/>
      <c r="I10" s="531"/>
      <c r="J10" s="532"/>
    </row>
    <row r="11" spans="1:10" x14ac:dyDescent="0.25">
      <c r="A11" s="530"/>
      <c r="B11" s="531"/>
      <c r="C11" s="531"/>
      <c r="D11" s="531"/>
      <c r="E11" s="531"/>
      <c r="F11" s="531"/>
      <c r="G11" s="531"/>
      <c r="H11" s="531"/>
      <c r="I11" s="531"/>
      <c r="J11" s="532"/>
    </row>
    <row r="12" spans="1:10" x14ac:dyDescent="0.25">
      <c r="A12" s="530"/>
      <c r="B12" s="531"/>
      <c r="C12" s="531"/>
      <c r="D12" s="531"/>
      <c r="E12" s="531"/>
      <c r="F12" s="531"/>
      <c r="G12" s="531"/>
      <c r="H12" s="531"/>
      <c r="I12" s="531"/>
      <c r="J12" s="532"/>
    </row>
    <row r="13" spans="1:10" x14ac:dyDescent="0.25">
      <c r="A13" s="530"/>
      <c r="B13" s="531"/>
      <c r="C13" s="531"/>
      <c r="D13" s="531"/>
      <c r="E13" s="531"/>
      <c r="F13" s="531"/>
      <c r="G13" s="531"/>
      <c r="H13" s="531"/>
      <c r="I13" s="531"/>
      <c r="J13" s="532"/>
    </row>
    <row r="14" spans="1:10" x14ac:dyDescent="0.25">
      <c r="A14" s="530"/>
      <c r="B14" s="531"/>
      <c r="C14" s="531"/>
      <c r="D14" s="531"/>
      <c r="E14" s="531"/>
      <c r="F14" s="531"/>
      <c r="G14" s="531"/>
      <c r="H14" s="531"/>
      <c r="I14" s="531"/>
      <c r="J14" s="532"/>
    </row>
    <row r="15" spans="1:10" x14ac:dyDescent="0.25">
      <c r="A15" s="530"/>
      <c r="B15" s="531"/>
      <c r="C15" s="531"/>
      <c r="D15" s="531"/>
      <c r="E15" s="531"/>
      <c r="F15" s="531"/>
      <c r="G15" s="531"/>
      <c r="H15" s="531"/>
      <c r="I15" s="531"/>
      <c r="J15" s="532"/>
    </row>
    <row r="16" spans="1:10" x14ac:dyDescent="0.25">
      <c r="A16" s="530"/>
      <c r="B16" s="531"/>
      <c r="C16" s="531"/>
      <c r="D16" s="531"/>
      <c r="E16" s="531"/>
      <c r="F16" s="531"/>
      <c r="G16" s="531"/>
      <c r="H16" s="531"/>
      <c r="I16" s="531"/>
      <c r="J16" s="532"/>
    </row>
    <row r="17" spans="1:10" x14ac:dyDescent="0.25">
      <c r="A17" s="530"/>
      <c r="B17" s="531"/>
      <c r="C17" s="531"/>
      <c r="D17" s="531"/>
      <c r="E17" s="531"/>
      <c r="F17" s="531"/>
      <c r="G17" s="531"/>
      <c r="H17" s="531"/>
      <c r="I17" s="531"/>
      <c r="J17" s="532"/>
    </row>
    <row r="18" spans="1:10" x14ac:dyDescent="0.25">
      <c r="A18" s="530"/>
      <c r="B18" s="531"/>
      <c r="C18" s="531"/>
      <c r="D18" s="531"/>
      <c r="E18" s="531"/>
      <c r="F18" s="531"/>
      <c r="G18" s="531"/>
      <c r="H18" s="531"/>
      <c r="I18" s="531"/>
      <c r="J18" s="532"/>
    </row>
    <row r="19" spans="1:10" x14ac:dyDescent="0.25">
      <c r="A19" s="530"/>
      <c r="B19" s="531"/>
      <c r="C19" s="531"/>
      <c r="D19" s="531"/>
      <c r="E19" s="531"/>
      <c r="F19" s="531"/>
      <c r="G19" s="531"/>
      <c r="H19" s="531"/>
      <c r="I19" s="531"/>
      <c r="J19" s="532"/>
    </row>
    <row r="20" spans="1:10" x14ac:dyDescent="0.25">
      <c r="A20" s="530"/>
      <c r="B20" s="531"/>
      <c r="C20" s="531"/>
      <c r="D20" s="531"/>
      <c r="E20" s="531"/>
      <c r="F20" s="531"/>
      <c r="G20" s="531"/>
      <c r="H20" s="531"/>
      <c r="I20" s="531"/>
      <c r="J20" s="532"/>
    </row>
    <row r="21" spans="1:10" x14ac:dyDescent="0.25">
      <c r="A21" s="530"/>
      <c r="B21" s="531"/>
      <c r="C21" s="531"/>
      <c r="D21" s="531"/>
      <c r="E21" s="531"/>
      <c r="F21" s="531"/>
      <c r="G21" s="531"/>
      <c r="H21" s="531"/>
      <c r="I21" s="531"/>
      <c r="J21" s="532"/>
    </row>
    <row r="22" spans="1:10" x14ac:dyDescent="0.25">
      <c r="A22" s="530"/>
      <c r="B22" s="531"/>
      <c r="C22" s="531"/>
      <c r="D22" s="531"/>
      <c r="E22" s="531"/>
      <c r="F22" s="531"/>
      <c r="G22" s="531"/>
      <c r="H22" s="531"/>
      <c r="I22" s="531"/>
      <c r="J22" s="532"/>
    </row>
    <row r="23" spans="1:10" x14ac:dyDescent="0.25">
      <c r="A23" s="530"/>
      <c r="B23" s="531"/>
      <c r="C23" s="531"/>
      <c r="D23" s="531"/>
      <c r="E23" s="531"/>
      <c r="F23" s="531"/>
      <c r="G23" s="531"/>
      <c r="H23" s="531"/>
      <c r="I23" s="531"/>
      <c r="J23" s="532"/>
    </row>
    <row r="24" spans="1:10" x14ac:dyDescent="0.25">
      <c r="A24" s="530"/>
      <c r="B24" s="531"/>
      <c r="C24" s="531"/>
      <c r="D24" s="531"/>
      <c r="E24" s="531"/>
      <c r="F24" s="531"/>
      <c r="G24" s="531"/>
      <c r="H24" s="531"/>
      <c r="I24" s="531"/>
      <c r="J24" s="532"/>
    </row>
    <row r="25" spans="1:10" x14ac:dyDescent="0.25">
      <c r="A25" s="530"/>
      <c r="B25" s="531"/>
      <c r="C25" s="531"/>
      <c r="D25" s="531"/>
      <c r="E25" s="531"/>
      <c r="F25" s="531"/>
      <c r="G25" s="531"/>
      <c r="H25" s="531"/>
      <c r="I25" s="531"/>
      <c r="J25" s="532"/>
    </row>
    <row r="26" spans="1:10" x14ac:dyDescent="0.25">
      <c r="A26" s="530"/>
      <c r="B26" s="531"/>
      <c r="C26" s="531"/>
      <c r="D26" s="531"/>
      <c r="E26" s="531"/>
      <c r="F26" s="531"/>
      <c r="G26" s="531"/>
      <c r="H26" s="531"/>
      <c r="I26" s="531"/>
      <c r="J26" s="532"/>
    </row>
    <row r="27" spans="1:10" x14ac:dyDescent="0.25">
      <c r="A27" s="530"/>
      <c r="B27" s="531"/>
      <c r="C27" s="531"/>
      <c r="D27" s="531"/>
      <c r="E27" s="531"/>
      <c r="F27" s="531"/>
      <c r="G27" s="531"/>
      <c r="H27" s="531"/>
      <c r="I27" s="531"/>
      <c r="J27" s="532"/>
    </row>
    <row r="28" spans="1:10" x14ac:dyDescent="0.25">
      <c r="A28" s="530"/>
      <c r="B28" s="531"/>
      <c r="C28" s="531"/>
      <c r="D28" s="531"/>
      <c r="E28" s="531"/>
      <c r="F28" s="531"/>
      <c r="G28" s="531"/>
      <c r="H28" s="531"/>
      <c r="I28" s="531"/>
      <c r="J28" s="532"/>
    </row>
    <row r="29" spans="1:10" x14ac:dyDescent="0.25">
      <c r="A29" s="530"/>
      <c r="B29" s="531"/>
      <c r="C29" s="531"/>
      <c r="D29" s="531"/>
      <c r="E29" s="531"/>
      <c r="F29" s="531"/>
      <c r="G29" s="531"/>
      <c r="H29" s="531"/>
      <c r="I29" s="531"/>
      <c r="J29" s="532"/>
    </row>
    <row r="30" spans="1:10" x14ac:dyDescent="0.25">
      <c r="A30" s="530"/>
      <c r="B30" s="531"/>
      <c r="C30" s="531"/>
      <c r="D30" s="531"/>
      <c r="E30" s="531"/>
      <c r="F30" s="531"/>
      <c r="G30" s="531"/>
      <c r="H30" s="531"/>
      <c r="I30" s="531"/>
      <c r="J30" s="532"/>
    </row>
    <row r="31" spans="1:10" x14ac:dyDescent="0.25">
      <c r="A31" s="530"/>
      <c r="B31" s="531"/>
      <c r="C31" s="531"/>
      <c r="D31" s="531"/>
      <c r="E31" s="531"/>
      <c r="F31" s="531"/>
      <c r="G31" s="531"/>
      <c r="H31" s="531"/>
      <c r="I31" s="531"/>
      <c r="J31" s="532"/>
    </row>
    <row r="32" spans="1:10" x14ac:dyDescent="0.25">
      <c r="A32" s="530"/>
      <c r="B32" s="531"/>
      <c r="C32" s="531"/>
      <c r="D32" s="531"/>
      <c r="E32" s="531"/>
      <c r="F32" s="531"/>
      <c r="G32" s="531"/>
      <c r="H32" s="531"/>
      <c r="I32" s="531"/>
      <c r="J32" s="532"/>
    </row>
    <row r="33" spans="1:10" x14ac:dyDescent="0.25">
      <c r="A33" s="530"/>
      <c r="B33" s="531"/>
      <c r="C33" s="531"/>
      <c r="D33" s="531"/>
      <c r="E33" s="531"/>
      <c r="F33" s="531"/>
      <c r="G33" s="531"/>
      <c r="H33" s="531"/>
      <c r="I33" s="531"/>
      <c r="J33" s="532"/>
    </row>
    <row r="34" spans="1:10" x14ac:dyDescent="0.25">
      <c r="A34" s="530"/>
      <c r="B34" s="531"/>
      <c r="C34" s="531"/>
      <c r="D34" s="531"/>
      <c r="E34" s="531"/>
      <c r="F34" s="531"/>
      <c r="G34" s="531"/>
      <c r="H34" s="531"/>
      <c r="I34" s="531"/>
      <c r="J34" s="532"/>
    </row>
    <row r="35" spans="1:10" x14ac:dyDescent="0.25">
      <c r="A35" s="530"/>
      <c r="B35" s="531"/>
      <c r="C35" s="531"/>
      <c r="D35" s="531"/>
      <c r="E35" s="531"/>
      <c r="F35" s="531"/>
      <c r="G35" s="531"/>
      <c r="H35" s="531"/>
      <c r="I35" s="531"/>
      <c r="J35" s="532"/>
    </row>
    <row r="36" spans="1:10" x14ac:dyDescent="0.25">
      <c r="A36" s="530"/>
      <c r="B36" s="531"/>
      <c r="C36" s="531"/>
      <c r="D36" s="531"/>
      <c r="E36" s="531"/>
      <c r="F36" s="531"/>
      <c r="G36" s="531"/>
      <c r="H36" s="531"/>
      <c r="I36" s="531"/>
      <c r="J36" s="532"/>
    </row>
    <row r="37" spans="1:10" x14ac:dyDescent="0.25">
      <c r="A37" s="530"/>
      <c r="B37" s="531"/>
      <c r="C37" s="531"/>
      <c r="D37" s="531"/>
      <c r="E37" s="531"/>
      <c r="F37" s="531"/>
      <c r="G37" s="531"/>
      <c r="H37" s="531"/>
      <c r="I37" s="531"/>
      <c r="J37" s="532"/>
    </row>
    <row r="38" spans="1:10" x14ac:dyDescent="0.25">
      <c r="A38" s="530"/>
      <c r="B38" s="531"/>
      <c r="C38" s="531"/>
      <c r="D38" s="531"/>
      <c r="E38" s="531"/>
      <c r="F38" s="531"/>
      <c r="G38" s="531"/>
      <c r="H38" s="531"/>
      <c r="I38" s="531"/>
      <c r="J38" s="532"/>
    </row>
    <row r="39" spans="1:10" x14ac:dyDescent="0.25">
      <c r="A39" s="530"/>
      <c r="B39" s="531"/>
      <c r="C39" s="531"/>
      <c r="D39" s="531"/>
      <c r="E39" s="531"/>
      <c r="F39" s="531"/>
      <c r="G39" s="531"/>
      <c r="H39" s="531"/>
      <c r="I39" s="531"/>
      <c r="J39" s="532"/>
    </row>
    <row r="40" spans="1:10" x14ac:dyDescent="0.25">
      <c r="A40" s="530"/>
      <c r="B40" s="531"/>
      <c r="C40" s="531"/>
      <c r="D40" s="531"/>
      <c r="E40" s="531"/>
      <c r="F40" s="531"/>
      <c r="G40" s="531"/>
      <c r="H40" s="531"/>
      <c r="I40" s="531"/>
      <c r="J40" s="532"/>
    </row>
    <row r="41" spans="1:10" x14ac:dyDescent="0.25">
      <c r="A41" s="530"/>
      <c r="B41" s="531"/>
      <c r="C41" s="531"/>
      <c r="D41" s="531"/>
      <c r="E41" s="531"/>
      <c r="F41" s="531"/>
      <c r="G41" s="531"/>
      <c r="H41" s="531"/>
      <c r="I41" s="531"/>
      <c r="J41" s="532"/>
    </row>
    <row r="42" spans="1:10" x14ac:dyDescent="0.25">
      <c r="A42" s="530"/>
      <c r="B42" s="531"/>
      <c r="C42" s="531"/>
      <c r="D42" s="531"/>
      <c r="E42" s="531"/>
      <c r="F42" s="531"/>
      <c r="G42" s="531"/>
      <c r="H42" s="531"/>
      <c r="I42" s="531"/>
      <c r="J42" s="532"/>
    </row>
    <row r="43" spans="1:10" x14ac:dyDescent="0.25">
      <c r="A43" s="530"/>
      <c r="B43" s="531"/>
      <c r="C43" s="531"/>
      <c r="D43" s="531"/>
      <c r="E43" s="531"/>
      <c r="F43" s="531"/>
      <c r="G43" s="531"/>
      <c r="H43" s="531"/>
      <c r="I43" s="531"/>
      <c r="J43" s="532"/>
    </row>
    <row r="44" spans="1:10" x14ac:dyDescent="0.25">
      <c r="A44" s="530"/>
      <c r="B44" s="531"/>
      <c r="C44" s="531"/>
      <c r="D44" s="531"/>
      <c r="E44" s="531"/>
      <c r="F44" s="531"/>
      <c r="G44" s="531"/>
      <c r="H44" s="531"/>
      <c r="I44" s="531"/>
      <c r="J44" s="532"/>
    </row>
    <row r="45" spans="1:10" ht="15.75" thickBot="1" x14ac:dyDescent="0.3">
      <c r="A45" s="533"/>
      <c r="B45" s="534"/>
      <c r="C45" s="534"/>
      <c r="D45" s="534"/>
      <c r="E45" s="534"/>
      <c r="F45" s="534"/>
      <c r="G45" s="534"/>
      <c r="H45" s="534"/>
      <c r="I45" s="534"/>
      <c r="J45" s="535"/>
    </row>
  </sheetData>
  <sheetProtection sheet="1" objects="1" scenarios="1" selectLockedCells="1"/>
  <mergeCells count="2">
    <mergeCell ref="A1:J2"/>
    <mergeCell ref="A3:J45"/>
  </mergeCells>
  <pageMargins left="0.7" right="0.7" top="0.75" bottom="0.75" header="0.3" footer="0.3"/>
  <pageSetup orientation="portrait" r:id="rId1"/>
  <headerFooter>
    <oddHeader>&amp;C&amp;"-,Bold"&amp;14Narrative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</vt:lpstr>
      <vt:lpstr>Course Numbers</vt:lpstr>
      <vt:lpstr>Education</vt:lpstr>
      <vt:lpstr>Clinical</vt:lpstr>
      <vt:lpstr>External Activities</vt:lpstr>
      <vt:lpstr>Grants &amp; IP</vt:lpstr>
      <vt:lpstr>Publications</vt:lpstr>
      <vt:lpstr>Administrative Service</vt:lpstr>
      <vt:lpstr>Narrative</vt:lpstr>
      <vt:lpstr>'Administrative Service'!Print_Area</vt:lpstr>
      <vt:lpstr>Clinical!Print_Area</vt:lpstr>
      <vt:lpstr>'Course Numbers'!Print_Area</vt:lpstr>
      <vt:lpstr>Education!Print_Area</vt:lpstr>
      <vt:lpstr>'External Activities'!Print_Area</vt:lpstr>
      <vt:lpstr>'Grants &amp; IP'!Print_Area</vt:lpstr>
      <vt:lpstr>Publications!Print_Area</vt:lpstr>
      <vt:lpstr>Summary!Print_Area</vt:lpstr>
    </vt:vector>
  </TitlesOfParts>
  <Company>The University of Toledo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Porter, Marlene</cp:lastModifiedBy>
  <cp:lastPrinted>2014-09-26T14:44:18Z</cp:lastPrinted>
  <dcterms:created xsi:type="dcterms:W3CDTF">2014-07-16T13:55:01Z</dcterms:created>
  <dcterms:modified xsi:type="dcterms:W3CDTF">2014-12-12T13:39:19Z</dcterms:modified>
</cp:coreProperties>
</file>